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erre Crozet\Documents\Papers - Projects\MoClo Kit\paper draft\for ACS SynBio\revision 8-2018\stef\"/>
    </mc:Choice>
  </mc:AlternateContent>
  <bookViews>
    <workbookView xWindow="0" yWindow="0" windowWidth="9825" windowHeight="5370" tabRatio="742"/>
  </bookViews>
  <sheets>
    <sheet name="Index" sheetId="10" r:id="rId1"/>
    <sheet name="SuppTable 1 - unique parts list" sheetId="2" r:id="rId2"/>
    <sheet name="SuppTable 2 - pCM0 List" sheetId="1" r:id="rId3"/>
    <sheet name="SuppTable 3 - pCM1 List" sheetId="4" r:id="rId4"/>
    <sheet name="SuppTable 4 - pCMM List" sheetId="6" r:id="rId5"/>
    <sheet name="SuppTable 5 - strains" sheetId="9" r:id="rId6"/>
    <sheet name="SuppTable 6 - level0 ligation" sheetId="11" r:id="rId7"/>
    <sheet name="SuppTable 7 - level 1 ligation" sheetId="12" r:id="rId8"/>
    <sheet name="SuppTable 8 - level M ligation" sheetId="13" r:id="rId9"/>
  </sheets>
  <definedNames>
    <definedName name="_xlnm._FilterDatabase" localSheetId="1" hidden="1">'SuppTable 1 - unique parts list'!$B$2:$E$70</definedName>
    <definedName name="_xlnm._FilterDatabase" localSheetId="2" hidden="1">'SuppTable 2 - pCM0 List'!$A$2:$H$121</definedName>
    <definedName name="_xlnm._FilterDatabase" localSheetId="3" hidden="1">'SuppTable 3 - pCM1 List'!$A$2:$M$2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1" l="1"/>
  <c r="J2" i="2"/>
  <c r="H2" i="2"/>
  <c r="J18" i="2"/>
  <c r="I18" i="2"/>
  <c r="Q5" i="13"/>
  <c r="Q6" i="13"/>
  <c r="Q7" i="13"/>
  <c r="Q8" i="13"/>
  <c r="Q9" i="13"/>
  <c r="D10" i="13"/>
  <c r="E10" i="13"/>
  <c r="F10" i="13"/>
  <c r="G10" i="13"/>
  <c r="H10" i="13"/>
  <c r="I10" i="13"/>
  <c r="J10" i="13"/>
  <c r="L10" i="13"/>
  <c r="N10" i="13"/>
  <c r="Q10" i="13"/>
  <c r="Q12" i="13"/>
  <c r="U12" i="13"/>
  <c r="Q13" i="13"/>
  <c r="U13" i="13"/>
  <c r="D14" i="13"/>
  <c r="E14" i="13"/>
  <c r="E15" i="13"/>
  <c r="F14" i="13"/>
  <c r="G14" i="13"/>
  <c r="G15" i="13"/>
  <c r="H14" i="13"/>
  <c r="I14" i="13"/>
  <c r="I15" i="13"/>
  <c r="J14" i="13"/>
  <c r="L14" i="13"/>
  <c r="L15" i="13"/>
  <c r="N14" i="13"/>
  <c r="Q14" i="13"/>
  <c r="Q15" i="13"/>
  <c r="U14" i="13"/>
  <c r="D15" i="13"/>
  <c r="D16" i="13"/>
  <c r="D17" i="13"/>
  <c r="F15" i="13"/>
  <c r="F16" i="13"/>
  <c r="F17" i="13"/>
  <c r="H15" i="13"/>
  <c r="H16" i="13"/>
  <c r="H17" i="13"/>
  <c r="J15" i="13"/>
  <c r="J16" i="13"/>
  <c r="J17" i="13"/>
  <c r="N15" i="13"/>
  <c r="N16" i="13"/>
  <c r="N17" i="13"/>
  <c r="U15" i="13"/>
  <c r="Q19" i="13"/>
  <c r="D20" i="13"/>
  <c r="D21" i="13"/>
  <c r="E20" i="13"/>
  <c r="F20" i="13"/>
  <c r="G20" i="13"/>
  <c r="H20" i="13"/>
  <c r="H21" i="13"/>
  <c r="I20" i="13"/>
  <c r="J20" i="13"/>
  <c r="L20" i="13"/>
  <c r="N20" i="13"/>
  <c r="N21" i="13"/>
  <c r="Q20" i="13"/>
  <c r="E21" i="13"/>
  <c r="F21" i="13"/>
  <c r="G21" i="13"/>
  <c r="I21" i="13"/>
  <c r="J21" i="13"/>
  <c r="L21" i="13"/>
  <c r="Q21" i="13"/>
  <c r="D23" i="13"/>
  <c r="F23" i="13"/>
  <c r="H23" i="13"/>
  <c r="J23" i="13"/>
  <c r="N23" i="13"/>
  <c r="D24" i="13"/>
  <c r="N5" i="12"/>
  <c r="N6" i="12"/>
  <c r="N7" i="12"/>
  <c r="N8" i="12"/>
  <c r="N9" i="12"/>
  <c r="D10" i="12"/>
  <c r="E10" i="12"/>
  <c r="F10" i="12"/>
  <c r="G10" i="12"/>
  <c r="H10" i="12"/>
  <c r="I10" i="12"/>
  <c r="K10" i="12"/>
  <c r="N10" i="12"/>
  <c r="N12" i="12"/>
  <c r="R12" i="12"/>
  <c r="N13" i="12"/>
  <c r="R13" i="12"/>
  <c r="D14" i="12"/>
  <c r="E14" i="12"/>
  <c r="F14" i="12"/>
  <c r="F15" i="12"/>
  <c r="G14" i="12"/>
  <c r="G15" i="12"/>
  <c r="H14" i="12"/>
  <c r="I14" i="12"/>
  <c r="K14" i="12"/>
  <c r="K15" i="12"/>
  <c r="N14" i="12"/>
  <c r="N15" i="12"/>
  <c r="Q14" i="12"/>
  <c r="R14" i="12"/>
  <c r="D15" i="12"/>
  <c r="D23" i="12"/>
  <c r="E15" i="12"/>
  <c r="E16" i="12"/>
  <c r="E17" i="12"/>
  <c r="H15" i="12"/>
  <c r="H23" i="12"/>
  <c r="I15" i="12"/>
  <c r="I16" i="12"/>
  <c r="I17" i="12"/>
  <c r="R15" i="12"/>
  <c r="D16" i="12"/>
  <c r="H16" i="12"/>
  <c r="D17" i="12"/>
  <c r="H17" i="12"/>
  <c r="N19" i="12"/>
  <c r="D20" i="12"/>
  <c r="E20" i="12"/>
  <c r="F20" i="12"/>
  <c r="G20" i="12"/>
  <c r="H20" i="12"/>
  <c r="I20" i="12"/>
  <c r="K20" i="12"/>
  <c r="N20" i="12"/>
  <c r="D21" i="12"/>
  <c r="E21" i="12"/>
  <c r="F21" i="12"/>
  <c r="G21" i="12"/>
  <c r="H21" i="12"/>
  <c r="I21" i="12"/>
  <c r="K21" i="12"/>
  <c r="N21" i="12"/>
  <c r="K5" i="11"/>
  <c r="K6" i="11"/>
  <c r="K10" i="11"/>
  <c r="K7" i="11"/>
  <c r="K8" i="11"/>
  <c r="K9" i="11"/>
  <c r="D10" i="11"/>
  <c r="H10" i="11"/>
  <c r="K12" i="11"/>
  <c r="O12" i="11"/>
  <c r="K13" i="11"/>
  <c r="O13" i="11"/>
  <c r="D14" i="11"/>
  <c r="H14" i="11"/>
  <c r="H15" i="11"/>
  <c r="H16" i="11"/>
  <c r="H17" i="11"/>
  <c r="K14" i="11"/>
  <c r="N14" i="11"/>
  <c r="O14" i="11"/>
  <c r="D15" i="11"/>
  <c r="O15" i="11"/>
  <c r="D16" i="11"/>
  <c r="D17" i="11"/>
  <c r="K19" i="11"/>
  <c r="D20" i="11"/>
  <c r="D23" i="11"/>
  <c r="H20" i="11"/>
  <c r="H21" i="11"/>
  <c r="K20" i="11"/>
  <c r="K21" i="11"/>
  <c r="L16" i="13"/>
  <c r="L17" i="13"/>
  <c r="L23" i="13"/>
  <c r="G16" i="13"/>
  <c r="G17" i="13"/>
  <c r="G23" i="13"/>
  <c r="Q23" i="13"/>
  <c r="Q24" i="13"/>
  <c r="Q16" i="13"/>
  <c r="Q17" i="13"/>
  <c r="I16" i="13"/>
  <c r="I17" i="13"/>
  <c r="I23" i="13"/>
  <c r="E23" i="13"/>
  <c r="E16" i="13"/>
  <c r="E17" i="13"/>
  <c r="K16" i="12"/>
  <c r="K17" i="12"/>
  <c r="K23" i="12"/>
  <c r="D24" i="12"/>
  <c r="F16" i="12"/>
  <c r="F17" i="12"/>
  <c r="F23" i="12"/>
  <c r="N23" i="12"/>
  <c r="N24" i="12"/>
  <c r="N16" i="12"/>
  <c r="N17" i="12"/>
  <c r="G23" i="12"/>
  <c r="G16" i="12"/>
  <c r="G17" i="12"/>
  <c r="I23" i="12"/>
  <c r="E23" i="12"/>
  <c r="K15" i="11"/>
  <c r="H23" i="11"/>
  <c r="D21" i="11"/>
  <c r="K23" i="11"/>
  <c r="K24" i="11"/>
  <c r="K16" i="11"/>
  <c r="K17" i="11"/>
</calcChain>
</file>

<file path=xl/comments1.xml><?xml version="1.0" encoding="utf-8"?>
<comments xmlns="http://schemas.openxmlformats.org/spreadsheetml/2006/main">
  <authors>
    <author>Pierre Crozet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here, fill the  numbers of ACGT of your insert (PCR)
If you have 2 or more, just copy paste in raw E and </t>
        </r>
        <r>
          <rPr>
            <b/>
            <sz val="9"/>
            <color indexed="81"/>
            <rFont val="Tahoma"/>
            <family val="2"/>
          </rPr>
          <t>update the formula in D24.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 fill the numbers of ACGT of your plasmid (all the plasmid)</t>
        </r>
      </text>
    </comment>
  </commentList>
</comments>
</file>

<file path=xl/comments2.xml><?xml version="1.0" encoding="utf-8"?>
<comments xmlns="http://schemas.openxmlformats.org/spreadsheetml/2006/main">
  <authors>
    <author>Pierre Crozet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here, fill the  numbers of ACGT of your level 0 plasmid (all)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 fill the numbers of ACGT of your plasmid (all the plasmid)
</t>
        </r>
        <r>
          <rPr>
            <b/>
            <sz val="9"/>
            <color indexed="81"/>
            <rFont val="Tahoma"/>
            <family val="2"/>
          </rPr>
          <t>Check the next data sheet.</t>
        </r>
      </text>
    </comment>
  </commentList>
</comments>
</file>

<file path=xl/comments3.xml><?xml version="1.0" encoding="utf-8"?>
<comments xmlns="http://schemas.openxmlformats.org/spreadsheetml/2006/main">
  <authors>
    <author>Pierre Crozet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here, fill the  numbers of ACGT of your level 1 plasmid (all)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Pierre Crozet:</t>
        </r>
        <r>
          <rPr>
            <sz val="9"/>
            <color indexed="81"/>
            <rFont val="Tahoma"/>
            <family val="2"/>
          </rPr>
          <t xml:space="preserve">
Here fill the numbers of ACGT of your plasmid (all the plasmid)</t>
        </r>
      </text>
    </comment>
  </commentList>
</comments>
</file>

<file path=xl/sharedStrings.xml><?xml version="1.0" encoding="utf-8"?>
<sst xmlns="http://schemas.openxmlformats.org/spreadsheetml/2006/main" count="2129" uniqueCount="983">
  <si>
    <t>plasmid number</t>
  </si>
  <si>
    <t>Brick Function</t>
  </si>
  <si>
    <t>Acceptor plasmid</t>
  </si>
  <si>
    <t>Brick Name</t>
  </si>
  <si>
    <t>A1-B1</t>
  </si>
  <si>
    <t>B2</t>
  </si>
  <si>
    <t>B5</t>
  </si>
  <si>
    <t>B6-C1</t>
  </si>
  <si>
    <t>A1-B2</t>
  </si>
  <si>
    <t>B3-B5</t>
  </si>
  <si>
    <t>B3-B4</t>
  </si>
  <si>
    <t>B4</t>
  </si>
  <si>
    <t>B3</t>
  </si>
  <si>
    <t>B4-B5</t>
  </si>
  <si>
    <t xml:space="preserve">B3-B5 </t>
  </si>
  <si>
    <t xml:space="preserve">B5 </t>
  </si>
  <si>
    <t>A1-A3</t>
  </si>
  <si>
    <t>B1-B2</t>
  </si>
  <si>
    <t>B1</t>
  </si>
  <si>
    <t xml:space="preserve">A1-B1 </t>
  </si>
  <si>
    <t xml:space="preserve">B2 </t>
  </si>
  <si>
    <t>1x HA tag</t>
  </si>
  <si>
    <t>Promoter Driving strong expression in Chlamy</t>
  </si>
  <si>
    <t>Intron</t>
  </si>
  <si>
    <t>Resistance to Hygromycine in Chlamy</t>
  </si>
  <si>
    <t>Resistance to Paromomycine in Chlamy</t>
  </si>
  <si>
    <t>C-terminal mVenus + Strep Tag</t>
  </si>
  <si>
    <t>Add an 6*His tag in C-Terminus + a stop</t>
  </si>
  <si>
    <t>Add 3 stops for each frame, starting by the one of CDSns</t>
  </si>
  <si>
    <t>Gives Kanamycin resistance in Chlamydomonas</t>
  </si>
  <si>
    <t>Allows the targetting to the Chloroplast</t>
  </si>
  <si>
    <t>Add an ATG + 6*His tag in N-Terminus + a Gly</t>
  </si>
  <si>
    <t>Add an mVenus  + StrepII tag in N-terminal</t>
  </si>
  <si>
    <t>Add a StrepII tag in N-terminal</t>
  </si>
  <si>
    <t>Add a StrepII tag + STOP in C-terminal</t>
  </si>
  <si>
    <t>GUS with an intron (CAT1i) to avoid Gus expression in coli</t>
  </si>
  <si>
    <t>Confers resistance to Spectinomycine in Chlamy</t>
  </si>
  <si>
    <t>3*Myc-tag in N-terminus</t>
  </si>
  <si>
    <t>N-terminal triple HA tag with Chlamy's codon usage and an internal Lys (after first HA)</t>
  </si>
  <si>
    <t>N-terminal triple Flag tag with Chlamy's codon usage</t>
  </si>
  <si>
    <t>CDS of CrFKBP12</t>
  </si>
  <si>
    <t>Allows the targetting to the nucleus</t>
  </si>
  <si>
    <t>Allows the targetting to the microbodies</t>
  </si>
  <si>
    <t>Add PSAD promoter only (without 5'UTR)</t>
  </si>
  <si>
    <t>Add HSP70A-RBSC2 tandem promoter, plus TSS and 22nt of RBCS2 5'UTR</t>
  </si>
  <si>
    <t>Add NIT1 promoter plus 5'UTR</t>
  </si>
  <si>
    <t>Add PSAD 5'UTR</t>
  </si>
  <si>
    <t>Add a miR1157 precursor domesticated sequence with BpiI sites for cloning amiRNAs</t>
  </si>
  <si>
    <t>Add a miR1157 precursor domesticated sequence with SpeI sites for cloning amiRNAs as in pChlamiRNA3</t>
  </si>
  <si>
    <t>Allows the targetting to ER (Nter)</t>
  </si>
  <si>
    <t>Allows expression of 2 proteines with same transcription (clivage during traduction)</t>
  </si>
  <si>
    <t>Resistance to Paromomycin (AphVIII) in Chlamy</t>
  </si>
  <si>
    <t>Resistance to Hygromycin (AphVII) in Chlamy</t>
  </si>
  <si>
    <t>mVenus (RbS2intron2) as Nter tag (Met/no stop)</t>
  </si>
  <si>
    <t>Add HSP70A-RBSC2 tandem promoter</t>
  </si>
  <si>
    <t>Add NIT1 promoter</t>
  </si>
  <si>
    <t>METE promoter and 5’UTR for inducible regulation of transgene expression with B12</t>
  </si>
  <si>
    <t>Add NIT1 5'UTR</t>
  </si>
  <si>
    <t>METE promoter for inducible regulation of transgene expression with B12</t>
  </si>
  <si>
    <t>strong constitutive promoter, with 5’UTR</t>
  </si>
  <si>
    <t>strong constitutive promoter, no 5’UTR</t>
  </si>
  <si>
    <t>constitutive under low light, induced by high light, with 5’UTR</t>
  </si>
  <si>
    <t>constitutive under low light, induced by high light, no 5’UTR</t>
  </si>
  <si>
    <t>5’UTR</t>
  </si>
  <si>
    <t>3* HA tag without Lys</t>
  </si>
  <si>
    <t>2A B3</t>
  </si>
  <si>
    <t>2A B4</t>
  </si>
  <si>
    <t>Cre05.g238332</t>
  </si>
  <si>
    <t>Cre02.g120150</t>
  </si>
  <si>
    <t>Cre13.g586300</t>
  </si>
  <si>
    <t>from pSL18</t>
  </si>
  <si>
    <t>Schroda et al Plant Journal 2002</t>
  </si>
  <si>
    <t>Cre12.g549550</t>
  </si>
  <si>
    <t>Cre11.g468050</t>
  </si>
  <si>
    <t>Cre04.g211800</t>
  </si>
  <si>
    <t>Cre09.g393200</t>
  </si>
  <si>
    <t>pAGM1251</t>
  </si>
  <si>
    <t>pAGM1276</t>
  </si>
  <si>
    <t>pAGM1301</t>
  </si>
  <si>
    <t>pICH41276</t>
  </si>
  <si>
    <t>pICH41295</t>
  </si>
  <si>
    <t>pICH41308</t>
  </si>
  <si>
    <t>pAGM1287</t>
  </si>
  <si>
    <t>pAGM1299</t>
  </si>
  <si>
    <t>pICH41258</t>
  </si>
  <si>
    <t>pICH41264</t>
  </si>
  <si>
    <t>pICH41233</t>
  </si>
  <si>
    <t>pICH41246</t>
  </si>
  <si>
    <t>pAGM1263</t>
  </si>
  <si>
    <t>pICH41259</t>
  </si>
  <si>
    <t>F. Navarro</t>
  </si>
  <si>
    <t>P. Auroy</t>
  </si>
  <si>
    <t>P. Mehrshahi</t>
  </si>
  <si>
    <t>A. Gorchs</t>
  </si>
  <si>
    <t>Brick Type</t>
  </si>
  <si>
    <t>promoter + 5'UTR</t>
  </si>
  <si>
    <t>3'UTR + Terminator</t>
  </si>
  <si>
    <t>Reporter gene (CDS)</t>
  </si>
  <si>
    <t>5'UTR</t>
  </si>
  <si>
    <t>2A peptide (CDS)</t>
  </si>
  <si>
    <t>promoter</t>
  </si>
  <si>
    <t>amiR (CDS)</t>
  </si>
  <si>
    <t>Multi-Stop</t>
  </si>
  <si>
    <t>Signal and Targeting peptides (CDS)</t>
  </si>
  <si>
    <t>Immuno- and purification tag</t>
  </si>
  <si>
    <t>Designer / Builder</t>
  </si>
  <si>
    <t>D. Gangl</t>
  </si>
  <si>
    <t>F. Willmund</t>
  </si>
  <si>
    <t xml:space="preserve">KJ. Lauersen </t>
  </si>
  <si>
    <t xml:space="preserve">K. Sarkissian </t>
  </si>
  <si>
    <t>K. Vavitsas</t>
  </si>
  <si>
    <t>P. Crozet</t>
  </si>
  <si>
    <t>L. Westrich and B. Spaniol</t>
  </si>
  <si>
    <t>J. Niemeyer</t>
  </si>
  <si>
    <t>L. Westrich</t>
  </si>
  <si>
    <t>B. Spaniol</t>
  </si>
  <si>
    <t>Antibiotic Resistance  + Reporter gene (CDS)</t>
  </si>
  <si>
    <t>Antibiotic Resistance gene (CDS)</t>
  </si>
  <si>
    <t>pCM0-001</t>
  </si>
  <si>
    <t>pCM0-002</t>
  </si>
  <si>
    <t>pCM0-003</t>
  </si>
  <si>
    <t>pCM0-004</t>
  </si>
  <si>
    <t>pCM0-005</t>
  </si>
  <si>
    <t>pCM0-006</t>
  </si>
  <si>
    <t>pCM0-007</t>
  </si>
  <si>
    <t>pCM0-008</t>
  </si>
  <si>
    <t>pCM0-009</t>
  </si>
  <si>
    <t>pCM0-010</t>
  </si>
  <si>
    <t>pCM0-011</t>
  </si>
  <si>
    <t>pCM0-012</t>
  </si>
  <si>
    <t>pCM0-013</t>
  </si>
  <si>
    <t>pCM0-014</t>
  </si>
  <si>
    <t>pCM0-015</t>
  </si>
  <si>
    <t>pCM0-016</t>
  </si>
  <si>
    <t>pCM0-017</t>
  </si>
  <si>
    <t>pCM0-018</t>
  </si>
  <si>
    <t>pCM0-019</t>
  </si>
  <si>
    <t>pCM0-020</t>
  </si>
  <si>
    <t>pCM0-021</t>
  </si>
  <si>
    <t>pCM0-022</t>
  </si>
  <si>
    <t>pCM0-023</t>
  </si>
  <si>
    <t>pCM0-024</t>
  </si>
  <si>
    <t>pCM0-025</t>
  </si>
  <si>
    <t>pCM0-026</t>
  </si>
  <si>
    <t>pCM0-027</t>
  </si>
  <si>
    <t>pCM0-028</t>
  </si>
  <si>
    <t>pCM0-029</t>
  </si>
  <si>
    <t>pCM0-030</t>
  </si>
  <si>
    <t>pCM0-031</t>
  </si>
  <si>
    <t>pCM0-032</t>
  </si>
  <si>
    <t>pCM0-033</t>
  </si>
  <si>
    <t>pCM0-034</t>
  </si>
  <si>
    <t>pCM0-035</t>
  </si>
  <si>
    <t>pCM0-036</t>
  </si>
  <si>
    <t>pCM0-037</t>
  </si>
  <si>
    <t>pCM0-038</t>
  </si>
  <si>
    <t>pCM0-039</t>
  </si>
  <si>
    <t>pCM0-040</t>
  </si>
  <si>
    <t>pCM0-041</t>
  </si>
  <si>
    <t>pCM0-042</t>
  </si>
  <si>
    <t>pCM0-043</t>
  </si>
  <si>
    <t>pCM0-044</t>
  </si>
  <si>
    <t>pCM0-045</t>
  </si>
  <si>
    <t>pCM0-046</t>
  </si>
  <si>
    <t>pCM0-047</t>
  </si>
  <si>
    <t>pCM0-048</t>
  </si>
  <si>
    <t>pCM0-049</t>
  </si>
  <si>
    <t>pCM0-050</t>
  </si>
  <si>
    <t>pCM0-051</t>
  </si>
  <si>
    <t>pCM0-052</t>
  </si>
  <si>
    <t>pCM0-053</t>
  </si>
  <si>
    <t>pCM0-054</t>
  </si>
  <si>
    <t>pCM0-055</t>
  </si>
  <si>
    <t>pCM0-056</t>
  </si>
  <si>
    <t>pCM0-057</t>
  </si>
  <si>
    <t>pCM0-058</t>
  </si>
  <si>
    <t>pCM0-059</t>
  </si>
  <si>
    <t>pCM0-060</t>
  </si>
  <si>
    <t>pCM0-061</t>
  </si>
  <si>
    <t>pCM0-062</t>
  </si>
  <si>
    <t>pCM0-063</t>
  </si>
  <si>
    <t>pCM0-064</t>
  </si>
  <si>
    <t>pCM0-065</t>
  </si>
  <si>
    <t>pCM0-066</t>
  </si>
  <si>
    <t>pCM0-067</t>
  </si>
  <si>
    <t>pCM0-068</t>
  </si>
  <si>
    <t>pCM0-069</t>
  </si>
  <si>
    <t>pCM0-070</t>
  </si>
  <si>
    <t>pCM0-071</t>
  </si>
  <si>
    <t>pCM0-072</t>
  </si>
  <si>
    <t>pCM0-073</t>
  </si>
  <si>
    <t>pCM0-074</t>
  </si>
  <si>
    <t>pCM0-075</t>
  </si>
  <si>
    <t>pCM0-076</t>
  </si>
  <si>
    <t>pCM0-077</t>
  </si>
  <si>
    <t>pCM0-078</t>
  </si>
  <si>
    <t>pCM0-079</t>
  </si>
  <si>
    <t>pCM0-080</t>
  </si>
  <si>
    <t>pCM0-081</t>
  </si>
  <si>
    <t>pCM0-082</t>
  </si>
  <si>
    <t>pCM0-083</t>
  </si>
  <si>
    <t>pCM0-084</t>
  </si>
  <si>
    <t>pCM0-085</t>
  </si>
  <si>
    <t>pCM0-086</t>
  </si>
  <si>
    <t>pCM0-087</t>
  </si>
  <si>
    <t>pCM0-088</t>
  </si>
  <si>
    <t>pCM0-089</t>
  </si>
  <si>
    <t>pCM0-090</t>
  </si>
  <si>
    <t>pCM0-091</t>
  </si>
  <si>
    <t>pCM0-092</t>
  </si>
  <si>
    <t>pCM0-093</t>
  </si>
  <si>
    <t>pCM0-094</t>
  </si>
  <si>
    <t>pCM0-095</t>
  </si>
  <si>
    <t>pCM0-096</t>
  </si>
  <si>
    <t>pCM0-097</t>
  </si>
  <si>
    <t>pCM0-098</t>
  </si>
  <si>
    <t>pCM0-099</t>
  </si>
  <si>
    <t>pCM0-100</t>
  </si>
  <si>
    <t>pCM0-101</t>
  </si>
  <si>
    <t>pCM0-102</t>
  </si>
  <si>
    <t>pCM0-103</t>
  </si>
  <si>
    <t>pCM0-104</t>
  </si>
  <si>
    <t>pCM0-105</t>
  </si>
  <si>
    <t>pCM0-106</t>
  </si>
  <si>
    <t>pCM0-107</t>
  </si>
  <si>
    <t>pCM0-108</t>
  </si>
  <si>
    <t>pCM0-109</t>
  </si>
  <si>
    <t>pCM0-110</t>
  </si>
  <si>
    <t>pCM0-111</t>
  </si>
  <si>
    <t>pCM0-112</t>
  </si>
  <si>
    <t>pCM0-113</t>
  </si>
  <si>
    <t>pCM0-114</t>
  </si>
  <si>
    <t>pCM0-115</t>
  </si>
  <si>
    <t>pCM0-116</t>
  </si>
  <si>
    <t>pCM0-117</t>
  </si>
  <si>
    <t>pCM0-118</t>
  </si>
  <si>
    <t>position L0 (Patron et al)</t>
  </si>
  <si>
    <t>gLuc (i2)-Strep (N-ter, CDS)</t>
  </si>
  <si>
    <t>gLuc (i2)-Strep (C-ter, CDS)</t>
  </si>
  <si>
    <t>GUS-CAT1i-no stop (CDS)</t>
  </si>
  <si>
    <t>HA (C-ter, CDS)</t>
  </si>
  <si>
    <t>HA (N-ter, CDS)</t>
  </si>
  <si>
    <t>mCerulean3 (i2)-Strep  (N-ter, CDS)</t>
  </si>
  <si>
    <t>mCerulean3 (i2)-Strep (C-ter, CDS)</t>
  </si>
  <si>
    <t>mCherry (i1) (CDS)</t>
  </si>
  <si>
    <t>mCherry (i1) (C-ter, CDS)</t>
  </si>
  <si>
    <t>mVenus (i2)-Strep (N-ter, CDS)</t>
  </si>
  <si>
    <t>mVenus (i2)-Strep (CDS)</t>
  </si>
  <si>
    <t>mVenus (i2)-Strep (C-ter, CDS)</t>
  </si>
  <si>
    <t>Clover (i2)-Strep (N-ter, CDS)</t>
  </si>
  <si>
    <t>Clover (i2)-Strep (C-ter, CDS)</t>
  </si>
  <si>
    <t>CrFKBP12 (CDS)</t>
  </si>
  <si>
    <t>CrMSPTS1 (C-ter, CDS)</t>
  </si>
  <si>
    <t>3*Myc-tag (N-ter, CDS)</t>
  </si>
  <si>
    <t>3*Myc-tag (C-ter, CDS)</t>
  </si>
  <si>
    <t>3-CrHA tag (with internal Lys, N-ter, CDS)</t>
  </si>
  <si>
    <t>3-CrHA tags (with internal Lys, C-ter, CDS)</t>
  </si>
  <si>
    <t>3Flag (with internal Lys, C-ter, CDS)</t>
  </si>
  <si>
    <t>3Flag-tag (with internal Lys, N-ter, CDS)</t>
  </si>
  <si>
    <t>3xHA tag (N-ter, CDS)</t>
  </si>
  <si>
    <t>3xHA tag (C-ter, CDS)</t>
  </si>
  <si>
    <t>6His (C-ter, CDS)</t>
  </si>
  <si>
    <t>6His (N-ter, CDS)</t>
  </si>
  <si>
    <t>amiRNA (SpeI internal site, CDS)</t>
  </si>
  <si>
    <t>amiRNA (BpiI internal site, CDS)</t>
  </si>
  <si>
    <t>AphVIII (ParoR, CDS)</t>
  </si>
  <si>
    <t>AphVII (HygroR, CDS)</t>
  </si>
  <si>
    <t>CrnptII (KanR, CDS)</t>
  </si>
  <si>
    <t>ER ret (C-ter, CDS)</t>
  </si>
  <si>
    <t>Multi Stop (C-ter, CDS)</t>
  </si>
  <si>
    <t>NIT1 (5'UTR)</t>
  </si>
  <si>
    <t>SP cCA (N-ter, CDS)</t>
  </si>
  <si>
    <t>SP BIP (N-ter, CDS)</t>
  </si>
  <si>
    <t>StrepII (N-ter, CDS)</t>
  </si>
  <si>
    <t>StrepII (C-ter, CDS)</t>
  </si>
  <si>
    <t>StrepII-8xHIS tag (C-ter, CDS)</t>
  </si>
  <si>
    <t>SV40 (N-ter, CDS)</t>
  </si>
  <si>
    <t>VIPP2 (5´UTR)</t>
  </si>
  <si>
    <t>Allows retention in Endoplasmic Reticulum</t>
  </si>
  <si>
    <t>Allows secretion to the extracellular matrix</t>
  </si>
  <si>
    <t>MTP AtpA (N-ter, CDS)</t>
  </si>
  <si>
    <t>aadA (SpecR, CDS)</t>
  </si>
  <si>
    <t>3'UTR and Terminator for strong expression</t>
  </si>
  <si>
    <t>3'UTR and Terminator for expression</t>
  </si>
  <si>
    <t>mCherry (i1) (N-ter, CDS)</t>
  </si>
  <si>
    <t>Type</t>
  </si>
  <si>
    <t>original pL1</t>
  </si>
  <si>
    <t>Function</t>
  </si>
  <si>
    <t>Brick 1 - pL0</t>
  </si>
  <si>
    <t>Brick 2 - pL0</t>
  </si>
  <si>
    <t>Brick 3 - pL0</t>
  </si>
  <si>
    <t>Brick 4 - pL0</t>
  </si>
  <si>
    <t>Brick 5 - pL0</t>
  </si>
  <si>
    <t>pL1-1F-ParoR</t>
  </si>
  <si>
    <t>1F</t>
  </si>
  <si>
    <t>pICH47732</t>
  </si>
  <si>
    <t>2F</t>
  </si>
  <si>
    <t>pICH47742</t>
  </si>
  <si>
    <t>pICH47751</t>
  </si>
  <si>
    <t>pICH47761</t>
  </si>
  <si>
    <t>pICH47772</t>
  </si>
  <si>
    <t>pICH47781</t>
  </si>
  <si>
    <t>express StrepII-FKBP12 in Chlamy for validation of StrepII</t>
  </si>
  <si>
    <t>express 3Flag-FKBP12 in Chlamy for validation of Flag</t>
  </si>
  <si>
    <t>express 6His-FKBP12 in Chlamy for validation of 6His</t>
  </si>
  <si>
    <t>express FKBP12-3cMyc in Chlamy for validation of 3cMyc</t>
  </si>
  <si>
    <t>express FKBP12-3HA in Chlamy for validation of 3HA</t>
  </si>
  <si>
    <t>Validation of MTP AtpA and mRuby</t>
  </si>
  <si>
    <t>Validation of CrMSPTS1 and mVenus</t>
  </si>
  <si>
    <t>2A peptide</t>
  </si>
  <si>
    <t>Multi Stop</t>
  </si>
  <si>
    <t>METE</t>
  </si>
  <si>
    <t>NIT1</t>
  </si>
  <si>
    <t>AR</t>
  </si>
  <si>
    <t>VIPP2</t>
  </si>
  <si>
    <t>Clover (i2)-Strep</t>
  </si>
  <si>
    <t>FKBP12</t>
  </si>
  <si>
    <t>gLuc (i2)-Strep</t>
  </si>
  <si>
    <t>mCherry (i1)</t>
  </si>
  <si>
    <t>mRuby (i2)-Strep</t>
  </si>
  <si>
    <t>mVenus (i2) + StrepII</t>
  </si>
  <si>
    <t>ER ret</t>
  </si>
  <si>
    <t>StrepII-8xHIS tag</t>
  </si>
  <si>
    <t>StrepII</t>
  </si>
  <si>
    <t>HA</t>
  </si>
  <si>
    <t>3xHA</t>
  </si>
  <si>
    <t>6xHis</t>
  </si>
  <si>
    <t>3xFlag (with internal Lys)</t>
  </si>
  <si>
    <t>3xHA (with internal Lys)</t>
  </si>
  <si>
    <t>3xMyc</t>
  </si>
  <si>
    <t>CrnptII (KanR)</t>
  </si>
  <si>
    <t>AphVIII (ParoR)</t>
  </si>
  <si>
    <t>AphVII (HygroR)</t>
  </si>
  <si>
    <t>aadA (SpecR)</t>
  </si>
  <si>
    <t>tRPS29</t>
  </si>
  <si>
    <t>Number of Level 0</t>
  </si>
  <si>
    <t>Intron as a 5'UTR</t>
  </si>
  <si>
    <t>B2, B3, B3-B4 and B4</t>
  </si>
  <si>
    <t>B2 and B5</t>
  </si>
  <si>
    <t>A1-A3, A1-B1 and A1-B2</t>
  </si>
  <si>
    <t>A1-B1 and A1-B2</t>
  </si>
  <si>
    <t>B2 and B4</t>
  </si>
  <si>
    <t>B2, B3, B3-B4, B3-B5, B4-B5 and B5</t>
  </si>
  <si>
    <t>mVenus (i2) + StrepII, with restriction sites</t>
  </si>
  <si>
    <t>mVenus + StrepII, with restriction sites</t>
  </si>
  <si>
    <t>B2, B3-B4, B3-B5 and B5</t>
  </si>
  <si>
    <t>B2, B3-B5 and B5</t>
  </si>
  <si>
    <t>Positions</t>
  </si>
  <si>
    <t>B3-B5 and B5</t>
  </si>
  <si>
    <t>B3 and B4</t>
  </si>
  <si>
    <t>B1 and B1-B2</t>
  </si>
  <si>
    <t>total:</t>
  </si>
  <si>
    <t>mVenus (i2) + StrepII, , with restriction sites (N-ter, CDS)</t>
  </si>
  <si>
    <t>mVenus + StrepII, with restriction sites (N-ter, CDS)</t>
  </si>
  <si>
    <t>mVenus + StrepII, with restriction sites (CDS)</t>
  </si>
  <si>
    <t>mVenus + StrepII, with restriction sites (C-ter, CDS)</t>
  </si>
  <si>
    <t>mVenus (i2) + StrepII, with restriction sites (C-ter, CDS)</t>
  </si>
  <si>
    <t>Part</t>
  </si>
  <si>
    <t>Part Type</t>
  </si>
  <si>
    <t>amiRNA (targets MAA7)</t>
  </si>
  <si>
    <t>amiRNA (scrambled sequence)</t>
  </si>
  <si>
    <t>cloned</t>
  </si>
  <si>
    <t xml:space="preserve">unique and </t>
  </si>
  <si>
    <t>parts</t>
  </si>
  <si>
    <t>unique parts</t>
  </si>
  <si>
    <t>name</t>
  </si>
  <si>
    <t>amiRNA (BpiI internal site)</t>
  </si>
  <si>
    <t>amiRNA (SpeI internal site)</t>
  </si>
  <si>
    <t>Total</t>
  </si>
  <si>
    <t>GUS (CAT1i)</t>
  </si>
  <si>
    <t>mCerulean (i2)-Strep</t>
  </si>
  <si>
    <t>Cre15.g638400</t>
  </si>
  <si>
    <t>P Crozet</t>
  </si>
  <si>
    <t>pCMM-1</t>
  </si>
  <si>
    <t>pCMM-2</t>
  </si>
  <si>
    <t>pCMM-3</t>
  </si>
  <si>
    <t>pCMM-4</t>
  </si>
  <si>
    <t>J. Theis</t>
  </si>
  <si>
    <t>pCMM-5</t>
  </si>
  <si>
    <t>pCMM-6</t>
  </si>
  <si>
    <t>pCMM-7</t>
  </si>
  <si>
    <t>pCMM-8</t>
  </si>
  <si>
    <t>Module 1</t>
  </si>
  <si>
    <t>Module 2</t>
  </si>
  <si>
    <t>End Linker</t>
  </si>
  <si>
    <t>Figure</t>
  </si>
  <si>
    <t>pICH47802</t>
  </si>
  <si>
    <t>1R</t>
  </si>
  <si>
    <t>Validation of pNIT1</t>
  </si>
  <si>
    <t>Control for pNIT1 validation</t>
  </si>
  <si>
    <t>pCM1-10</t>
  </si>
  <si>
    <t>pCM1-11</t>
  </si>
  <si>
    <t>pCM1-12</t>
  </si>
  <si>
    <t>pCM1-13</t>
  </si>
  <si>
    <t>pCM1-14</t>
  </si>
  <si>
    <t>pCM1-15</t>
  </si>
  <si>
    <t>pCM1-16</t>
  </si>
  <si>
    <t>A. Gorch</t>
  </si>
  <si>
    <t>pFPC2</t>
  </si>
  <si>
    <t>pCMM-9</t>
  </si>
  <si>
    <t>pCMM-10</t>
  </si>
  <si>
    <t>pICH41744</t>
  </si>
  <si>
    <t>pCM1-17</t>
  </si>
  <si>
    <t>pCM1-18</t>
  </si>
  <si>
    <t>pCMM-11</t>
  </si>
  <si>
    <t>pCMM-12</t>
  </si>
  <si>
    <t>pCMM-13</t>
  </si>
  <si>
    <t>pCMM-14</t>
  </si>
  <si>
    <t>pCMM-15</t>
  </si>
  <si>
    <t>pAGM8031</t>
  </si>
  <si>
    <t>Backbone</t>
  </si>
  <si>
    <t>pCM1-19</t>
  </si>
  <si>
    <t>pCM1-20</t>
  </si>
  <si>
    <t>pCM1-21</t>
  </si>
  <si>
    <t>pCM1-22</t>
  </si>
  <si>
    <t>pCM1-23</t>
  </si>
  <si>
    <t>A*R</t>
  </si>
  <si>
    <t>pCMM-16</t>
  </si>
  <si>
    <t>pCMM-17</t>
  </si>
  <si>
    <t>pCMM-18</t>
  </si>
  <si>
    <t>pCMM-19</t>
  </si>
  <si>
    <t>pCMM-20</t>
  </si>
  <si>
    <t>pCMM-21</t>
  </si>
  <si>
    <t>Validation of SV40</t>
  </si>
  <si>
    <t>pCM1-24</t>
  </si>
  <si>
    <t>pCM1-25</t>
  </si>
  <si>
    <t>pCM1-26</t>
  </si>
  <si>
    <t>pCM1-27</t>
  </si>
  <si>
    <t>CrMSPTS1</t>
  </si>
  <si>
    <t>pCM1-01</t>
  </si>
  <si>
    <t>pCM1-02</t>
  </si>
  <si>
    <t>pCM1-03</t>
  </si>
  <si>
    <t>pCM1-04</t>
  </si>
  <si>
    <t>pCM1-05</t>
  </si>
  <si>
    <t>pCM1-07</t>
  </si>
  <si>
    <t>pCM1-08</t>
  </si>
  <si>
    <t>pCM1-09</t>
  </si>
  <si>
    <t>NAC2</t>
  </si>
  <si>
    <t>pCM1-28</t>
  </si>
  <si>
    <t>Validation of Clover</t>
  </si>
  <si>
    <t>Validation of pMETE</t>
  </si>
  <si>
    <t>mRuby2 (i2)-Strep (C-ter, CDS)</t>
  </si>
  <si>
    <t>mRuby2 (i2)-Strep (N-ter, CDS)</t>
  </si>
  <si>
    <t>panel</t>
  </si>
  <si>
    <t>strain</t>
  </si>
  <si>
    <t>Growth conditions</t>
  </si>
  <si>
    <t>a</t>
  </si>
  <si>
    <t>UVM4</t>
  </si>
  <si>
    <t>b-c</t>
  </si>
  <si>
    <t>CC-4425</t>
  </si>
  <si>
    <t>all</t>
  </si>
  <si>
    <t>a &amp; d</t>
  </si>
  <si>
    <t>CC-1690</t>
  </si>
  <si>
    <t>b</t>
  </si>
  <si>
    <t>CC-4421 </t>
  </si>
  <si>
    <t>c</t>
  </si>
  <si>
    <t>rap2</t>
  </si>
  <si>
    <t>C</t>
  </si>
  <si>
    <t>A</t>
  </si>
  <si>
    <t>Electroporation A</t>
  </si>
  <si>
    <t xml:space="preserve">Glass beads </t>
  </si>
  <si>
    <t>Transformation method</t>
  </si>
  <si>
    <t>100-300</t>
  </si>
  <si>
    <t>80-160</t>
  </si>
  <si>
    <r>
      <rPr>
        <b/>
        <sz val="11"/>
        <color theme="1"/>
        <rFont val="Calibri"/>
        <family val="2"/>
        <scheme val="minor"/>
      </rPr>
      <t>Electroporation A</t>
    </r>
    <r>
      <rPr>
        <sz val="11"/>
        <color theme="1"/>
        <rFont val="Calibri"/>
        <family val="2"/>
        <scheme val="minor"/>
      </rPr>
      <t>: 250µL of cells at 1-5x10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cells/mL in TAP + 60 mM sucrose; incubation with DNA for 15-30 min at 4°C, pulse at 800 V, 25 µF, no resistance shunt (typical pulse time of 8-15 ms); recovery in 10 mL of TAP + 60mM sucrose for 16h.</t>
    </r>
  </si>
  <si>
    <r>
      <t>Constant light (150 µmol photons.m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</si>
  <si>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 xml:space="preserve">Supplementary Table 5 - list of </t>
    </r>
    <r>
      <rPr>
        <i/>
        <sz val="11"/>
        <color theme="1"/>
        <rFont val="Calibri"/>
        <family val="2"/>
        <scheme val="minor"/>
      </rPr>
      <t>Chlamydomonas reinhardtii</t>
    </r>
    <r>
      <rPr>
        <sz val="11"/>
        <color theme="1"/>
        <rFont val="Calibri"/>
        <family val="2"/>
        <scheme val="minor"/>
      </rPr>
      <t xml:space="preserve"> strains and associated transformations</t>
    </r>
  </si>
  <si>
    <t>CGCT</t>
  </si>
  <si>
    <t>GGTA</t>
  </si>
  <si>
    <t>C1</t>
  </si>
  <si>
    <t>T</t>
  </si>
  <si>
    <t>pICH53399</t>
  </si>
  <si>
    <t>GCTT</t>
  </si>
  <si>
    <t>B6</t>
  </si>
  <si>
    <t>3U</t>
  </si>
  <si>
    <t>pICH53388</t>
  </si>
  <si>
    <t>GGAG</t>
  </si>
  <si>
    <t>A1-C1</t>
  </si>
  <si>
    <t>PUSCT</t>
  </si>
  <si>
    <t>pICH41331</t>
  </si>
  <si>
    <t>AATG</t>
  </si>
  <si>
    <t>CDS1</t>
  </si>
  <si>
    <t>P+5U</t>
  </si>
  <si>
    <t>3U+T</t>
  </si>
  <si>
    <t>AGGT</t>
  </si>
  <si>
    <t>CDS2</t>
  </si>
  <si>
    <t>NT2 / SP</t>
  </si>
  <si>
    <t>TACT</t>
  </si>
  <si>
    <t>5U or 5U+NT1</t>
  </si>
  <si>
    <t>P</t>
  </si>
  <si>
    <t>Inf.</t>
  </si>
  <si>
    <t>time (min)</t>
  </si>
  <si>
    <t>CGAG</t>
  </si>
  <si>
    <t>CTCA</t>
  </si>
  <si>
    <t>none</t>
  </si>
  <si>
    <t>Universal</t>
  </si>
  <si>
    <t>pAGM9121</t>
  </si>
  <si>
    <t>temp (°C)</t>
  </si>
  <si>
    <t>TTCG</t>
  </si>
  <si>
    <t>CT</t>
  </si>
  <si>
    <t>*3</t>
  </si>
  <si>
    <t>PCR Cycle:</t>
  </si>
  <si>
    <t>CDS2ns</t>
  </si>
  <si>
    <t>To use</t>
  </si>
  <si>
    <t>CDS1ns</t>
  </si>
  <si>
    <t>to fill</t>
  </si>
  <si>
    <t>Reaction parameters:</t>
  </si>
  <si>
    <t>CCAT</t>
  </si>
  <si>
    <t>NT1</t>
  </si>
  <si>
    <t>5U(f)</t>
  </si>
  <si>
    <t>P + 5U(f)</t>
  </si>
  <si>
    <t>Volume of Water (µL)</t>
  </si>
  <si>
    <t>Fusion 3'  (5'-&gt;3')</t>
  </si>
  <si>
    <t>Fusion 5'  (5'-&gt;3')</t>
  </si>
  <si>
    <t>Position</t>
  </si>
  <si>
    <t>Bricktype</t>
  </si>
  <si>
    <t>Plasmid</t>
  </si>
  <si>
    <t>Volume to use (µL)</t>
  </si>
  <si>
    <t>see Engler et al, 2014 ACS Syn. Bio.</t>
  </si>
  <si>
    <t>Reminder:</t>
  </si>
  <si>
    <t>concentration in the reaction mix (nM)</t>
  </si>
  <si>
    <t>quantity wanted (mol)</t>
  </si>
  <si>
    <t>quantity wanted (fmol)</t>
  </si>
  <si>
    <t>Total n (fmol)</t>
  </si>
  <si>
    <t>Vf</t>
  </si>
  <si>
    <t>Concentration in µM</t>
  </si>
  <si>
    <t>ATP 10mM</t>
  </si>
  <si>
    <t>Concentration (M)</t>
  </si>
  <si>
    <t>Buffer NEB CS</t>
  </si>
  <si>
    <t>Concentration (g/L)</t>
  </si>
  <si>
    <t>T4 Ligase</t>
  </si>
  <si>
    <t>Concentration (ng/µL)</t>
  </si>
  <si>
    <t>BbsI-HF *</t>
  </si>
  <si>
    <t>master mix</t>
  </si>
  <si>
    <t>µL</t>
  </si>
  <si>
    <t>Reaction mix</t>
  </si>
  <si>
    <t>MW (g/mol)</t>
  </si>
  <si>
    <t xml:space="preserve"> </t>
  </si>
  <si>
    <t>nb of ligations</t>
  </si>
  <si>
    <t>G</t>
  </si>
  <si>
    <t>date</t>
  </si>
  <si>
    <t>DNA</t>
  </si>
  <si>
    <t>MW g/mol</t>
  </si>
  <si>
    <t>Base</t>
  </si>
  <si>
    <t>Control (pL0:lacZ)</t>
  </si>
  <si>
    <t>Backbone (pL0:lacZ)</t>
  </si>
  <si>
    <t>Insert(s)</t>
  </si>
  <si>
    <t>Assembly of p0- XXXX</t>
  </si>
  <si>
    <t>7 Reverse</t>
  </si>
  <si>
    <t>pL1-7R</t>
  </si>
  <si>
    <t>pICH47861</t>
  </si>
  <si>
    <t>6 Reverse</t>
  </si>
  <si>
    <t>pL1-6R</t>
  </si>
  <si>
    <t>pICH47852</t>
  </si>
  <si>
    <t>5 Reverse</t>
  </si>
  <si>
    <t>pL1-5R</t>
  </si>
  <si>
    <t>pICH47841</t>
  </si>
  <si>
    <t>4 Reverse</t>
  </si>
  <si>
    <t>pL1-4R</t>
  </si>
  <si>
    <t>pICH47831</t>
  </si>
  <si>
    <t>3 Reverse</t>
  </si>
  <si>
    <t>pL1-3R</t>
  </si>
  <si>
    <t>pICH47822</t>
  </si>
  <si>
    <t>inf</t>
  </si>
  <si>
    <t>Time (min)</t>
  </si>
  <si>
    <t>2 Reverse</t>
  </si>
  <si>
    <t>pL1-2R</t>
  </si>
  <si>
    <t>pICH47811</t>
  </si>
  <si>
    <t>Temp (°C)</t>
  </si>
  <si>
    <t>1 Reverse</t>
  </si>
  <si>
    <t>pL1-1R</t>
  </si>
  <si>
    <t>Cycle</t>
  </si>
  <si>
    <t>7 Forward</t>
  </si>
  <si>
    <t>pL1-7F</t>
  </si>
  <si>
    <t>pICH47791</t>
  </si>
  <si>
    <t>6 Forward</t>
  </si>
  <si>
    <t>pL1-6F</t>
  </si>
  <si>
    <t>5 Forward</t>
  </si>
  <si>
    <t>pL1-5F</t>
  </si>
  <si>
    <t>To fill</t>
  </si>
  <si>
    <t>4 Forward</t>
  </si>
  <si>
    <t>pL1-4F</t>
  </si>
  <si>
    <t>3 Forward</t>
  </si>
  <si>
    <t>pL1-3F</t>
  </si>
  <si>
    <t>2 Forward</t>
  </si>
  <si>
    <t>pL1-2F</t>
  </si>
  <si>
    <t>1 Forward</t>
  </si>
  <si>
    <t>pL1-1F</t>
  </si>
  <si>
    <t>BsaI-HF</t>
  </si>
  <si>
    <t>Control  (pL1:lacZ)</t>
  </si>
  <si>
    <t>Backbone (pL1:lacZ)</t>
  </si>
  <si>
    <t>Inserts = pLevel 0 containing gene parts</t>
  </si>
  <si>
    <t>Assembly of p1- XXXX</t>
  </si>
  <si>
    <t>refer to the original publication: Weber et al, 2011, Plos One</t>
  </si>
  <si>
    <t>However, it does not have a colored selection marker (ie. LacZ). For more information, please</t>
  </si>
  <si>
    <t>there is only a short adapter that contains a BsaI site oriented to allow new round of assembly.</t>
  </si>
  <si>
    <t>Note: an "empty" end linker means that within its sequence that will be  assembled,</t>
  </si>
  <si>
    <t>End Linker position 7 "empty"</t>
  </si>
  <si>
    <t>pICH50932</t>
  </si>
  <si>
    <t>End Linker position 6 "empty"</t>
  </si>
  <si>
    <t>pICH50927</t>
  </si>
  <si>
    <t>End Linker position 5 "empty"</t>
  </si>
  <si>
    <t>pICH50914</t>
  </si>
  <si>
    <t>End Linker position 4 "empty"</t>
  </si>
  <si>
    <t>pICH50900</t>
  </si>
  <si>
    <t xml:space="preserve">You might check on a gel that you indeed have a correct concentration. </t>
  </si>
  <si>
    <t>End Linker position 3 "empty"</t>
  </si>
  <si>
    <t>pICH50892</t>
  </si>
  <si>
    <t>End Linker position 2 "empty"</t>
  </si>
  <si>
    <t>pICH50881</t>
  </si>
  <si>
    <t>NOTES:</t>
  </si>
  <si>
    <t>End Linker position 1 "empty"</t>
  </si>
  <si>
    <t>pICH50872</t>
  </si>
  <si>
    <t>Level M acceptor: Position 7</t>
  </si>
  <si>
    <t>pAGM8093</t>
  </si>
  <si>
    <t>Level M acceptor: Position 6</t>
  </si>
  <si>
    <t>pAGM8081</t>
  </si>
  <si>
    <t>Level M acceptor: Position 5</t>
  </si>
  <si>
    <t>pAGM8079</t>
  </si>
  <si>
    <t>Level M acceptor: Position 4</t>
  </si>
  <si>
    <t>pAGM8067</t>
  </si>
  <si>
    <t>Level M acceptor: Position 3</t>
  </si>
  <si>
    <t>pAGM8055</t>
  </si>
  <si>
    <t>Level M acceptor: Position 2</t>
  </si>
  <si>
    <t>pAGM8043</t>
  </si>
  <si>
    <t>Level M acceptor: Position 1</t>
  </si>
  <si>
    <t>Vf=</t>
  </si>
  <si>
    <t>Control  (pLM:lacZ)</t>
  </si>
  <si>
    <t>Backbone (pLM:lacZ)</t>
  </si>
  <si>
    <t>Assembly of pM- XXXX</t>
  </si>
  <si>
    <t>Inserts = pL1 with modules</t>
  </si>
  <si>
    <t>Genotype</t>
  </si>
  <si>
    <t>cw15 nit2-203 mt+</t>
  </si>
  <si>
    <t>Sager 21 gr nit+ mt+</t>
  </si>
  <si>
    <t>Kuchka et al. 1989 and Boudreau et al. 2000</t>
  </si>
  <si>
    <t>nac2-26</t>
  </si>
  <si>
    <t>DNA  quantity (ng)</t>
  </si>
  <si>
    <t>DNA quality</t>
  </si>
  <si>
    <t>BsaI-extracted insert</t>
  </si>
  <si>
    <t>ScaI-linearized plasmid</t>
  </si>
  <si>
    <t>Selection</t>
  </si>
  <si>
    <t>TAP + Spectinomycin</t>
  </si>
  <si>
    <t>TAP + Paromomycin</t>
  </si>
  <si>
    <t>TAP + Zeocin (a) or        TAP + Paromomycin (d)</t>
  </si>
  <si>
    <t>HSM</t>
  </si>
  <si>
    <t>TAP + Zeocin</t>
  </si>
  <si>
    <t>Neupert et al., 2009</t>
  </si>
  <si>
    <t>UV-mutagenesis of cw15-302 (cwd mt+ arg7)</t>
  </si>
  <si>
    <t>Sager R, 1955</t>
  </si>
  <si>
    <t>Crespo et al, 2005</t>
  </si>
  <si>
    <t>Spontaneous  mutant insensitive to rapamycin in wild-type strain 6C+</t>
  </si>
  <si>
    <t>This study</t>
  </si>
  <si>
    <t>Kindle, 1990</t>
  </si>
  <si>
    <t>Lauersen et al, 2016</t>
  </si>
  <si>
    <t>Reference of  strain*</t>
  </si>
  <si>
    <t>Reference of  transformation*</t>
  </si>
  <si>
    <t>*please refer to the online method section for complete reference.</t>
  </si>
  <si>
    <t>Schnell and Lefebvre, 1993</t>
  </si>
  <si>
    <r>
      <rPr>
        <b/>
        <sz val="11"/>
        <color theme="1"/>
        <rFont val="Calibri"/>
        <family val="2"/>
        <scheme val="minor"/>
      </rPr>
      <t>Electroporation B</t>
    </r>
    <r>
      <rPr>
        <sz val="11"/>
        <color theme="1"/>
        <rFont val="Calibri"/>
        <family val="2"/>
        <scheme val="minor"/>
      </rPr>
      <t>: 25 µL of cells at 2.5x10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cells/mL in MAX Efficiency Transformation reagent for Algae (ThermoFisher scientific); pulse at 125 V, 50 µF, 800 Ω; recovery in TAP + 40 mM sucrose for 14-24 h.</t>
    </r>
  </si>
  <si>
    <t>NotI-linearized plasmid</t>
  </si>
  <si>
    <t>pCM0-76 (aadA B3-B5)</t>
  </si>
  <si>
    <t>pCM0-17 (pAR P5U A1-B2 )</t>
  </si>
  <si>
    <t>pCM0-16 (pPSAD P5U A1-B2)</t>
  </si>
  <si>
    <t>pCM0-16 (pPSAD A1-A2)</t>
  </si>
  <si>
    <t>pCM0-12 (pNIT1 P5U A1-B2)</t>
  </si>
  <si>
    <t>pCM0-119</t>
  </si>
  <si>
    <t>pCM0-114 (tPSAD 3UT B6-C1)</t>
  </si>
  <si>
    <t>pCM0-114 (tPSAD 3UT-B6-C1)</t>
  </si>
  <si>
    <t>pCM0-115 (3UT tRBCS2 B6-C1)</t>
  </si>
  <si>
    <t>pCM0-19 (pMETE P5U A1-B2)</t>
  </si>
  <si>
    <t>pCM0-79 (NAC2 B3-B5)</t>
  </si>
  <si>
    <t>pCM0-117 (tCA1 3UT B6-C1)</t>
  </si>
  <si>
    <t>pCM0-1 (pAR P A1-A3 )</t>
  </si>
  <si>
    <t>pCM0-31 (THI4 RS B1-B2)</t>
  </si>
  <si>
    <t>pCM0-10 (pPSAD P5U A1-B1)</t>
  </si>
  <si>
    <t>pCM0-101 (Multi-STOP B5)</t>
  </si>
  <si>
    <t>pCM0-115 (tRBCS2 3UT B6-C1)</t>
  </si>
  <si>
    <t>pCM0-36 (StrepII  B2)</t>
  </si>
  <si>
    <t>pCM0-65 (FKBP12 B3-B4)</t>
  </si>
  <si>
    <t>pCM0-39 (3*Flag B2)</t>
  </si>
  <si>
    <t>pCM0-35 (6*His B2)</t>
  </si>
  <si>
    <t>pCM0-97 (3*cMyc B5)</t>
  </si>
  <si>
    <t>pCM0-93 (3*CrHA-K B5)</t>
  </si>
  <si>
    <t>pCM0-99 (StrepII-8His B5)</t>
  </si>
  <si>
    <t>pCM0-67 (mCherry (i1) B3-B4)</t>
  </si>
  <si>
    <t>pCM0-57 (MTP HSP70C B2)</t>
  </si>
  <si>
    <t>pCM0-55 (MTP AtpA B2)</t>
  </si>
  <si>
    <t>pCM0-85 (mRuby (i2) B3-B5)</t>
  </si>
  <si>
    <t>pCM0-66 (mVenus (i2) B3-B4)</t>
  </si>
  <si>
    <t>pCM0-110 (CrMSPTS1 B5)</t>
  </si>
  <si>
    <t>pCM0-81 (mCerrulean3 (i2) B3-B5)</t>
  </si>
  <si>
    <t>pCM0-109 (SV40 B5)</t>
  </si>
  <si>
    <t>pCM0-80 (Clover (i2) B3-B5)</t>
  </si>
  <si>
    <t>pCM0-74 (Aph8 B3-B5)</t>
  </si>
  <si>
    <t>Evaluate the expression with pAR/tPSAD</t>
  </si>
  <si>
    <t>Evaluate the expression with pPSAD/tPSAD</t>
  </si>
  <si>
    <t>pPSAD-StrepII-FKBP12-Multi STOP-tPSAD</t>
  </si>
  <si>
    <t>pPSAD-3Flag-FKBP12-Multi STOP-tPSAD</t>
  </si>
  <si>
    <t>pPSAD-6His-FKBP12-Multi STOP-tPSAD</t>
  </si>
  <si>
    <t>pPSAD-FKBP12-3cMyc-tPSAD</t>
  </si>
  <si>
    <t>pPSAD-FKBP12-3HA-tPSAD</t>
  </si>
  <si>
    <t>pL1-2F-pPSAD-MTP AtpA-mRuby-tPSAD</t>
  </si>
  <si>
    <t>pPSAD-MTP AtpA-mRuby-tPSAD</t>
  </si>
  <si>
    <t>pL1-2F-pPSAD-mVenus-CrMSPTS1-tPSAD</t>
  </si>
  <si>
    <t>pPSAD-mVenus-CrMSPTS1-tPSAD</t>
  </si>
  <si>
    <t>pL1-2F-pPSAD-CTP PSAD-mCerulean3-tPSAD</t>
  </si>
  <si>
    <t>Validation of CTP-PSAD and mVCerulean3</t>
  </si>
  <si>
    <t>pPSAD-CTP PSAD-mCerulean3-tPSAD</t>
  </si>
  <si>
    <t>pCM0-52 (CTP PSAD B2)</t>
  </si>
  <si>
    <t>pPSAD-mVenus (ns)-SV40-tPSAD</t>
  </si>
  <si>
    <t>pL1-2F-pPSAD-mClover-tPSAD</t>
  </si>
  <si>
    <t>pPSAD-Clover-tPSAD</t>
  </si>
  <si>
    <t>pCM0-41 (bTUB2i B2)</t>
  </si>
  <si>
    <t>Evaluate the expression with pAR/tRBCS2</t>
  </si>
  <si>
    <t>Evaluate the expression with pPSAD/tRBCS2</t>
  </si>
  <si>
    <t>pAR-ParoR-tRBCS2</t>
  </si>
  <si>
    <t>Designer/ Builder</t>
  </si>
  <si>
    <t>Validation of THI4 ribboswitch</t>
  </si>
  <si>
    <t>Bacterial Resistance</t>
  </si>
  <si>
    <t>SpecR</t>
  </si>
  <si>
    <t>KanR</t>
  </si>
  <si>
    <t>R. Trösch</t>
  </si>
  <si>
    <t>B.Spaniol</t>
  </si>
  <si>
    <t>pL1-2F-pHR-mCherry-tL23</t>
  </si>
  <si>
    <t>express mCherry</t>
  </si>
  <si>
    <t>pHR-mCherry-tL23</t>
  </si>
  <si>
    <t>express chloroplast-localized mCherry</t>
  </si>
  <si>
    <t>express mitochondria-localized mCherry</t>
  </si>
  <si>
    <t>pHR-CTP USPA-mCherry-tL23</t>
  </si>
  <si>
    <t>pHR-MTP HSP70C-mCherry-tL23</t>
  </si>
  <si>
    <t>pMETE-NAC2-tCA1</t>
  </si>
  <si>
    <t>pAGM4673</t>
  </si>
  <si>
    <t>pCM1-1</t>
  </si>
  <si>
    <t>pCM1-06</t>
  </si>
  <si>
    <t>Validation of amiRNA</t>
  </si>
  <si>
    <t>Validation of amiRNA - control</t>
  </si>
  <si>
    <t>b-e</t>
  </si>
  <si>
    <t>f-h</t>
  </si>
  <si>
    <t>Note</t>
  </si>
  <si>
    <t>Lauersen et al, 2015</t>
  </si>
  <si>
    <t>Synthetized</t>
  </si>
  <si>
    <t>Synthetized from pchlamy 4  (Plucinak et al, 2015)</t>
  </si>
  <si>
    <t>Synthetized (Hall et al, 2012)</t>
  </si>
  <si>
    <t>Synthetized (Pratheesh et al, 2014)</t>
  </si>
  <si>
    <t>Synthetized (Molnar et al, 2007)</t>
  </si>
  <si>
    <t>pRMB27 (Barahimipour et al, 2015)</t>
  </si>
  <si>
    <t>aadA (Cerutti et al, 1997)</t>
  </si>
  <si>
    <t>Stevens et al, 1996</t>
  </si>
  <si>
    <t>pCM0-070 (amiR MAA7)</t>
  </si>
  <si>
    <t>pCM0-071 (amiR Sc)</t>
  </si>
  <si>
    <r>
      <t>amiR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(CDS)</t>
    </r>
  </si>
  <si>
    <r>
      <t>amiR</t>
    </r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(CDS)</t>
    </r>
  </si>
  <si>
    <t>Cre03.g180750</t>
  </si>
  <si>
    <t>Cre03.g180750 (Helliwell et al, 2014)</t>
  </si>
  <si>
    <t>Schroda et al, 2002</t>
  </si>
  <si>
    <t>Ohresser et al, 1997</t>
  </si>
  <si>
    <t>synthetized (Mitchison et al, 2012)</t>
  </si>
  <si>
    <t>pBR30 (Rasala et al, 2013)</t>
  </si>
  <si>
    <t>Synthetized from pchlamy 5 (Plucinak et al, 2015)</t>
  </si>
  <si>
    <t>Source of Brick</t>
  </si>
  <si>
    <t>pchlamy 3 (Plucinak et al, 2015)</t>
  </si>
  <si>
    <t>C-terminal triple Flag tag with Chlamydomonas codon usage and a small sequence (AGAG) atthe beggining of the Flag tag, allowing a trypic finger printing of the protein (10 residues) even with a Lys at its end.</t>
  </si>
  <si>
    <t>C-terminal triple HA tag with Chlamydomonas codon usage and an internal Lys (after first HA)</t>
  </si>
  <si>
    <t>tRPL23 (i)</t>
  </si>
  <si>
    <t>3'UTR (with intron) and Terminator for expression</t>
  </si>
  <si>
    <t>pCM0-119 (tRPL23 (i) 3UT  B6-C1)</t>
  </si>
  <si>
    <t>MTP CrHSP70C(i) (N-ter, CDS)</t>
  </si>
  <si>
    <t>CTP USPA(i) (N-ter, CDS)</t>
  </si>
  <si>
    <t>Allows the targetting to the mitochondria (MTP with intron)</t>
  </si>
  <si>
    <t>Allows the targetting to the Chloroplast (CTP with intron)</t>
  </si>
  <si>
    <t>Bleocmycin (i) selection marker (BleoR, CDS)</t>
  </si>
  <si>
    <t>Crozet et al.</t>
  </si>
  <si>
    <t>These reaction parameters are recommended with up to 3 modules (Transcriptional units)</t>
  </si>
  <si>
    <t>Above 3 modules we recommend to use 2 more cycles for each module added.</t>
  </si>
  <si>
    <t>It appears that such higher order assembly might require a precise stoichiometry</t>
  </si>
  <si>
    <t>Supplementary Table 6 - level 0 ligation file: protocol and reaction mix calculator to clone parts.</t>
  </si>
  <si>
    <t>Supplementary Table 7 - level 1 ligation file: protocol and reaction mix calculator to assemble modules.</t>
  </si>
  <si>
    <t>Supplementary Table 1 - list of all unique parts of the Chlamydomonas MoClo kit</t>
  </si>
  <si>
    <t>Supplementary Table 2 - list of all parts of the Chlamydomonas MoClo kit: level 0 plasmids</t>
  </si>
  <si>
    <t>Supplementary Table 3 - list of all modules used for the Chlamydomonas MoClo kit validation: level 1 plasmids</t>
  </si>
  <si>
    <t>Supplementary Table 8 - level M ligation file:  protocol and reaction mix calculator to assemble devices.</t>
  </si>
  <si>
    <t>BamHI-linearized plasmid</t>
  </si>
  <si>
    <t>Non-linearized plasmid</t>
  </si>
  <si>
    <t>NAC2 (gDNA)</t>
  </si>
  <si>
    <t>Reporter gene (gDNA)</t>
  </si>
  <si>
    <t>NAC2 genomic sequence for synthetic complementation under pMETE control</t>
  </si>
  <si>
    <t>Cre10.g456300</t>
  </si>
  <si>
    <t>Synthesized</t>
  </si>
  <si>
    <t>Cre04.g214150 (Croft et al, 2007)</t>
  </si>
  <si>
    <t>BsaI-gel purifed insert</t>
  </si>
  <si>
    <t>Manufacturer's recommendations (ThermoFisher scientific, https://www.thermofisher.com/order/catalog/product/A24229), with modifications</t>
  </si>
  <si>
    <t>pCMM-22</t>
  </si>
  <si>
    <t>pCM1-28*</t>
  </si>
  <si>
    <t>*MAA7 amiRNA sequence introduced into Spe1 site of pCMM-20</t>
  </si>
  <si>
    <t>*scrambled control sequence introduced into Spe1 site of pCMM-20</t>
  </si>
  <si>
    <t>miR1157 precursor domesticated sequence with BpiI sites for cloning amiRNAs</t>
  </si>
  <si>
    <t>pPSAD-scaffold/SpeI-tPSAD</t>
  </si>
  <si>
    <t>Scafold for amiRNA expression  cloned into Spe1 site</t>
  </si>
  <si>
    <r>
      <t>pCM0-069 (amiR</t>
    </r>
    <r>
      <rPr>
        <i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B3-B5)</t>
    </r>
  </si>
  <si>
    <r>
      <t>Constant light (100 µmol photons.m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</si>
  <si>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Nelson et al., Plant J 2007, DOI: 10.1111/j.1365-313X.2007.03212.x</t>
  </si>
  <si>
    <t>E. Kreis</t>
  </si>
  <si>
    <t>M. Rohr</t>
  </si>
  <si>
    <r>
      <t>Constant light (125 µmol photon.m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  at 25°C</t>
    </r>
  </si>
  <si>
    <r>
      <t>Constant light (100 µmol photon.m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  at 25°C</t>
    </r>
  </si>
  <si>
    <r>
      <t>Constant light (30 µmol photon.m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  at 25°C</t>
    </r>
  </si>
  <si>
    <r>
      <t>Constant light (50 µmol photon.m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  at 25°C</t>
    </r>
  </si>
  <si>
    <r>
      <t>P</t>
    </r>
    <r>
      <rPr>
        <vertAlign val="subscript"/>
        <sz val="12"/>
        <color theme="1"/>
        <rFont val="Calibri"/>
        <family val="2"/>
        <scheme val="minor"/>
      </rPr>
      <t>PSAD</t>
    </r>
    <r>
      <rPr>
        <sz val="12"/>
        <color theme="1"/>
        <rFont val="Calibri"/>
        <family val="2"/>
        <scheme val="minor"/>
      </rPr>
      <t xml:space="preserve"> (Pro)</t>
    </r>
  </si>
  <si>
    <t>A. Gorchs-Rovira</t>
  </si>
  <si>
    <t>Fuhrmann et al., 1999</t>
  </si>
  <si>
    <r>
      <t>P</t>
    </r>
    <r>
      <rPr>
        <vertAlign val="subscript"/>
        <sz val="12"/>
        <color theme="1"/>
        <rFont val="Calibri"/>
        <family val="2"/>
        <scheme val="minor"/>
      </rPr>
      <t>AR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</si>
  <si>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  <scheme val="minor"/>
      </rPr>
      <t>NIT1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</si>
  <si>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  <scheme val="minor"/>
      </rPr>
      <t>METE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</si>
  <si>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  <scheme val="minor"/>
      </rPr>
      <t>A*R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</si>
  <si>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</rPr>
      <t>β</t>
    </r>
    <r>
      <rPr>
        <vertAlign val="subscript"/>
        <sz val="12"/>
        <color theme="1"/>
        <rFont val="Calibri"/>
        <family val="2"/>
        <scheme val="minor"/>
      </rPr>
      <t>TUB2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</si>
  <si>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  <scheme val="minor"/>
      </rPr>
      <t>AR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</si>
  <si>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NIT1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</si>
  <si>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PSAD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</si>
  <si>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βTUB2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</si>
  <si>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VIPP2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</si>
  <si>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A*R</t>
    </r>
    <r>
      <rPr>
        <sz val="12"/>
        <color theme="1"/>
        <rFont val="Calibri"/>
        <family val="2"/>
        <scheme val="minor"/>
      </rPr>
      <t xml:space="preserve"> (Pro + 5'UTR)</t>
    </r>
  </si>
  <si>
    <r>
      <t>P</t>
    </r>
    <r>
      <rPr>
        <vertAlign val="subscript"/>
        <sz val="12"/>
        <color theme="1"/>
        <rFont val="Calibri"/>
        <family val="2"/>
        <scheme val="minor"/>
      </rPr>
      <t>VIPP2</t>
    </r>
    <r>
      <rPr>
        <sz val="12"/>
        <color theme="1"/>
        <rFont val="Calibri"/>
        <family val="2"/>
        <scheme val="minor"/>
      </rPr>
      <t xml:space="preserve"> (pro)</t>
    </r>
  </si>
  <si>
    <r>
      <t>P</t>
    </r>
    <r>
      <rPr>
        <vertAlign val="subscript"/>
        <sz val="12"/>
        <color theme="1"/>
        <rFont val="Calibri"/>
        <family val="2"/>
        <scheme val="minor"/>
      </rPr>
      <t>METE</t>
    </r>
    <r>
      <rPr>
        <sz val="12"/>
        <color theme="1"/>
        <rFont val="Calibri"/>
        <family val="2"/>
        <scheme val="minor"/>
      </rPr>
      <t xml:space="preserve"> (Pro + 5'UTR)</t>
    </r>
  </si>
  <si>
    <t>PSAD (5'UTR)</t>
  </si>
  <si>
    <t>RBCS2 (5'UTR)</t>
  </si>
  <si>
    <t>βTUB2 (5´UTR)</t>
  </si>
  <si>
    <t>Add βTUB2 5’UTR</t>
  </si>
  <si>
    <t>Add VIPP2 5’UTR</t>
  </si>
  <si>
    <t>CrTHI4 riboswitch for inducible regulation of transgene expression</t>
  </si>
  <si>
    <t>Add RBCS2 5'UTR (strictly, no first intron)</t>
  </si>
  <si>
    <t>engineered pAR, no 5’UTR</t>
  </si>
  <si>
    <t>Add NIT1 promoter with 5'UTR</t>
  </si>
  <si>
    <t>βTUB2 Intron 1 (intron as 5'UTR)</t>
  </si>
  <si>
    <t>βTUB2 Intron 1 (CDS)</t>
  </si>
  <si>
    <r>
      <t>T</t>
    </r>
    <r>
      <rPr>
        <vertAlign val="subscript"/>
        <sz val="12"/>
        <color theme="1"/>
        <rFont val="Calibri"/>
        <family val="2"/>
        <scheme val="minor"/>
      </rPr>
      <t>PSAD</t>
    </r>
    <r>
      <rPr>
        <sz val="12"/>
        <color theme="1"/>
        <rFont val="Calibri"/>
        <family val="2"/>
        <scheme val="minor"/>
      </rPr>
      <t xml:space="preserve"> (3´UTR + Ter)</t>
    </r>
  </si>
  <si>
    <r>
      <t>T</t>
    </r>
    <r>
      <rPr>
        <vertAlign val="subscript"/>
        <sz val="12"/>
        <color theme="1"/>
        <rFont val="Calibri"/>
        <family val="2"/>
        <scheme val="minor"/>
      </rPr>
      <t>RPS29</t>
    </r>
    <r>
      <rPr>
        <sz val="12"/>
        <color theme="1"/>
        <rFont val="Calibri"/>
        <family val="2"/>
        <scheme val="minor"/>
      </rPr>
      <t xml:space="preserve"> (3´UTR + Ter)</t>
    </r>
  </si>
  <si>
    <r>
      <t>T</t>
    </r>
    <r>
      <rPr>
        <vertAlign val="subscript"/>
        <sz val="12"/>
        <color theme="1"/>
        <rFont val="Calibri"/>
        <family val="2"/>
        <scheme val="minor"/>
      </rPr>
      <t>CA1</t>
    </r>
    <r>
      <rPr>
        <sz val="12"/>
        <color theme="1"/>
        <rFont val="Calibri"/>
        <family val="2"/>
        <scheme val="minor"/>
      </rPr>
      <t xml:space="preserve"> (3´UTR + Ter)</t>
    </r>
  </si>
  <si>
    <r>
      <t>T</t>
    </r>
    <r>
      <rPr>
        <vertAlign val="subscript"/>
        <sz val="12"/>
        <color theme="1"/>
        <rFont val="Calibri"/>
        <family val="2"/>
        <scheme val="minor"/>
      </rPr>
      <t>RPL23</t>
    </r>
    <r>
      <rPr>
        <sz val="12"/>
        <color theme="1"/>
        <rFont val="Calibri"/>
        <family val="2"/>
        <scheme val="minor"/>
      </rPr>
      <t xml:space="preserve"> (i) (3´UTR + Ter)</t>
    </r>
  </si>
  <si>
    <r>
      <t>T</t>
    </r>
    <r>
      <rPr>
        <vertAlign val="subscript"/>
        <sz val="12"/>
        <color theme="1"/>
        <rFont val="Calibri"/>
        <family val="2"/>
        <scheme val="minor"/>
      </rPr>
      <t>βTUB2</t>
    </r>
    <r>
      <rPr>
        <sz val="12"/>
        <color theme="1"/>
        <rFont val="Calibri"/>
        <family val="2"/>
        <scheme val="minor"/>
      </rPr>
      <t xml:space="preserve"> (3'UTR + Ter)</t>
    </r>
  </si>
  <si>
    <t>engineered pH/R, with RBCS2 5’UTR</t>
  </si>
  <si>
    <t>red FP (RFP) with the intron 1 of RBCS2</t>
  </si>
  <si>
    <t>pL1-1F-pPSAD-SpecR-tPSAD</t>
  </si>
  <si>
    <t>pPSAD-aadA-tPSAD</t>
  </si>
  <si>
    <r>
      <t>p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TUB2-aadA-tPSAD</t>
    </r>
  </si>
  <si>
    <r>
      <t>pCM0-21 (p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TUB2 P5U A1-B2)</t>
    </r>
  </si>
  <si>
    <r>
      <t>pCM0-13 (p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TUB2 P5U A1-B1)</t>
    </r>
  </si>
  <si>
    <r>
      <t>p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TUB2-bTUB2i1-aadA-tPSAD</t>
    </r>
  </si>
  <si>
    <r>
      <t>pL1-1F-p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TUB2-SpecR-tPSAD</t>
    </r>
  </si>
  <si>
    <r>
      <t>pL1-1F-p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TUB2-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TUB2i1-SpecR-tPSAD</t>
    </r>
  </si>
  <si>
    <t>pL1-2F-pMETE-NAC2-tCA1</t>
  </si>
  <si>
    <t>4 / S3</t>
  </si>
  <si>
    <t>S3</t>
  </si>
  <si>
    <t>3, 4, 5 &amp; 6</t>
  </si>
  <si>
    <t>4, S3</t>
  </si>
  <si>
    <t>3*Myc tags + STOP in C-terminal</t>
  </si>
  <si>
    <t>1x HA tag + STOP in C-terminal</t>
  </si>
  <si>
    <t>allows affinity purification through Strep or by IMAC, tag + STOP in C-terminal</t>
  </si>
  <si>
    <t>3* HA tags (without Lys) + STOP in C-terminal</t>
  </si>
  <si>
    <t>Supplementary Table 4 - list of all modules used for the Chlamydomonas MoClo kit validation: level M/2 plasmids</t>
  </si>
  <si>
    <r>
      <t xml:space="preserve">Supplementary Table 5 - list of </t>
    </r>
    <r>
      <rPr>
        <b/>
        <i/>
        <sz val="11"/>
        <color theme="1"/>
        <rFont val="Calibri"/>
        <family val="2"/>
        <scheme val="minor"/>
      </rPr>
      <t>Chlamydomonas reinhardtii</t>
    </r>
    <r>
      <rPr>
        <b/>
        <sz val="11"/>
        <color theme="1"/>
        <rFont val="Calibri"/>
        <family val="2"/>
        <scheme val="minor"/>
      </rPr>
      <t xml:space="preserve"> strains and associated transformations</t>
    </r>
  </si>
  <si>
    <t>6 µL /tube</t>
  </si>
  <si>
    <t>Stock Volume (µL) (indicative)</t>
  </si>
  <si>
    <r>
      <t xml:space="preserve">If you still experience difficulties, </t>
    </r>
    <r>
      <rPr>
        <b/>
        <sz val="11"/>
        <color theme="1"/>
        <rFont val="Calibri"/>
        <family val="2"/>
        <scheme val="minor"/>
      </rPr>
      <t>try to use 20 fmol</t>
    </r>
    <r>
      <rPr>
        <sz val="11"/>
        <color theme="1"/>
        <rFont val="Calibri"/>
        <family val="2"/>
        <scheme val="minor"/>
      </rPr>
      <t xml:space="preserve"> for all parts (including backbone).</t>
    </r>
  </si>
  <si>
    <t>CA1</t>
  </si>
  <si>
    <t>PSAD</t>
  </si>
  <si>
    <t>RBCS2</t>
  </si>
  <si>
    <t>βUB2</t>
  </si>
  <si>
    <t>THI4</t>
  </si>
  <si>
    <t>βTUB2 Intron 1</t>
  </si>
  <si>
    <t>βTUB2</t>
  </si>
  <si>
    <t>* if you use BbsI, then use NEB2.1 buffer. BbsI is an isoschiziomer sold by NEB of BpiI (which is sold by Promega)</t>
  </si>
  <si>
    <t>NanoLuc</t>
  </si>
  <si>
    <t>CTP PSAD</t>
  </si>
  <si>
    <t>CTP USPA(i)</t>
  </si>
  <si>
    <t>MTP AtpA</t>
  </si>
  <si>
    <t>MTP HSP70C(i)</t>
  </si>
  <si>
    <t>SP BIP2</t>
  </si>
  <si>
    <t>SP cCA</t>
  </si>
  <si>
    <t>NLS SV40</t>
  </si>
  <si>
    <t>CTP PSAD  (N-ter, CDS)</t>
  </si>
  <si>
    <t>NLS SV40 (C-ter, CDS)</t>
  </si>
  <si>
    <t>pCM0-53 (CTP USPA B2)</t>
  </si>
  <si>
    <t>pL1-2F-pAR-NanoLuc-tRBCS2</t>
  </si>
  <si>
    <t>pL1-2F-pAR-NanoLuc-tPSAD</t>
  </si>
  <si>
    <t>pL1-2F-pPSAD-NanoLuc-tRBCS2</t>
  </si>
  <si>
    <t>pL1-2F-pPSAD-NanoLuc-tPSAD</t>
  </si>
  <si>
    <t>pAR-NanoLuc-tRBCS2</t>
  </si>
  <si>
    <t>pCM0-78 (NanoLuc B3-B5)</t>
  </si>
  <si>
    <t>pAR-NanoLuc-tPSAD</t>
  </si>
  <si>
    <t>pPSAD-NanoLuc-tRBCS2</t>
  </si>
  <si>
    <t>pPSAD-NanoLuc-tPSAD</t>
  </si>
  <si>
    <t>NanoLuc (N-ter, CDS)</t>
  </si>
  <si>
    <t>Add a NanoLuc tag in N-terminal</t>
  </si>
  <si>
    <t>NanoLuc (CDS)</t>
  </si>
  <si>
    <t>NanoLuc in CDS without STOP and that can be fused in C-Ter</t>
  </si>
  <si>
    <t>NanoLuc for testing promoters &amp; terminators combinations</t>
  </si>
  <si>
    <t>Add a NanoLuc tag in c-terminal</t>
  </si>
  <si>
    <t>NanoLuc  (C-ter, CDS)</t>
  </si>
  <si>
    <t>C-terminal NanoLuc</t>
  </si>
  <si>
    <t>SpecR; pAR-mCherry-tRPL23</t>
  </si>
  <si>
    <t>ParoR; pAR-NanoLuc-tRBCS2</t>
  </si>
  <si>
    <t>ParoR; pAR-NanoLuc-tPSAD</t>
  </si>
  <si>
    <t>ParoR; pPSAD-NanoLuc-tRBCS2</t>
  </si>
  <si>
    <t>ParoR; pPSAD-NanoLuc-tPSAD</t>
  </si>
  <si>
    <t>ParoR; pAR-StrepII-FKBP12-tPSAD</t>
  </si>
  <si>
    <t>ParoR; pAR-3Flag-FKBP12-tPSAD</t>
  </si>
  <si>
    <t>ParoR; pAR-FKBP12-3cMyc-tPSAD</t>
  </si>
  <si>
    <t>ParoR; pAR-FKBP12-3HA-tPSAD</t>
  </si>
  <si>
    <t>ParoR; pAR-6His-FKBP12-tPSAD</t>
  </si>
  <si>
    <t>ParoR; pPSAD-MAA7 amiR-tPSAD</t>
  </si>
  <si>
    <t>ParoR; pPSAD-scrambled amiR-tPSAD</t>
  </si>
  <si>
    <t>Spec; pAR-CTP USPA-mCherry-tRPL23</t>
  </si>
  <si>
    <t>Spec; pAR-MTP HSP70C-mCherry-tRPL23</t>
  </si>
  <si>
    <t>ParoR; pPSAD-mVenus-CrMSPTS1-tPSAD</t>
  </si>
  <si>
    <t>ParoR; pPSAD-Clover-tPSAD</t>
  </si>
  <si>
    <t>ParoR; pPSAD-mVenus (ns)-SV40-tPSAD</t>
  </si>
  <si>
    <t>ParoR; pPSAD-CTP PSAD-mCerrulean3-tPSAD</t>
  </si>
  <si>
    <t>ParoR; pPSAD-MTP ATPA-mRuby-tPSAD</t>
  </si>
  <si>
    <t>ParoR; pPSAD-miR1157 precursor/SpeI site-tPSAD</t>
  </si>
  <si>
    <t>ParoR; pPSAD-MAA7-amiR/SpeI-tPSAD</t>
  </si>
  <si>
    <t>ParoR; pPSAD-scramble/SpeI-tPSAD</t>
  </si>
  <si>
    <r>
      <t>pL1-2F-pPSAD-miR</t>
    </r>
    <r>
      <rPr>
        <i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-tPSAD</t>
    </r>
  </si>
  <si>
    <t>pL1-2F-pPSAD-mVenus-SV40-tPSAD</t>
  </si>
  <si>
    <t>pL1-2F-pHR-MTP HSP70C-mCherry-tL23</t>
  </si>
  <si>
    <t>pL1-2F-pHR-CTP USPA-mCherry-tL23</t>
  </si>
  <si>
    <t>pL1-2F-pPSAD-6HIs-FKBP12-tPSAD</t>
  </si>
  <si>
    <t>pL1-2F-pPSAD-FKBP12-3HA-tPSAD</t>
  </si>
  <si>
    <t>pL1-2F-pPSAD-FKBP12-3cMyc-tPSAD</t>
  </si>
  <si>
    <t>pL1-2F-pPSAD-Flag-FKBP12-tPSAD</t>
  </si>
  <si>
    <t>pL1-2F-pPSAD-StrepII-FKBP12-tPSAD</t>
  </si>
  <si>
    <r>
      <t>pL1-2F-pPSAD-sc amiR</t>
    </r>
    <r>
      <rPr>
        <i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>-tPSAD</t>
    </r>
  </si>
  <si>
    <r>
      <t>pL1-2F-pPSAD-MAA7 amiR</t>
    </r>
    <r>
      <rPr>
        <i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>-tPSAD</t>
    </r>
  </si>
  <si>
    <r>
      <t>pPSAD-MAA7 amiR</t>
    </r>
    <r>
      <rPr>
        <b/>
        <i/>
        <sz val="11"/>
        <rFont val="Calibri"/>
        <family val="2"/>
        <scheme val="minor"/>
      </rPr>
      <t>b</t>
    </r>
    <r>
      <rPr>
        <b/>
        <sz val="11"/>
        <rFont val="Calibri"/>
        <family val="2"/>
        <scheme val="minor"/>
      </rPr>
      <t>-tPSAD</t>
    </r>
  </si>
  <si>
    <r>
      <t>pPSAD-sc amiR</t>
    </r>
    <r>
      <rPr>
        <b/>
        <i/>
        <sz val="11"/>
        <rFont val="Calibri"/>
        <family val="2"/>
        <scheme val="minor"/>
      </rPr>
      <t>b</t>
    </r>
    <r>
      <rPr>
        <b/>
        <sz val="11"/>
        <rFont val="Calibri"/>
        <family val="2"/>
        <scheme val="minor"/>
      </rPr>
      <t>-tPSAD</t>
    </r>
  </si>
  <si>
    <t>THI4 RS (5'UTR)</t>
  </si>
  <si>
    <t>THI4 riboswitch (RS) for inducible regulation of transgene expression</t>
  </si>
  <si>
    <t>Ble(i)GFP (CDS)</t>
  </si>
  <si>
    <t>provides resistance to Bleomycin or Zeocin (CDS with intron)</t>
  </si>
  <si>
    <t>Ble(i) GFP fusion protein provinding resitance to Bleomycin or Zeocin</t>
  </si>
  <si>
    <t>Ble(i) GFP</t>
  </si>
  <si>
    <t>Ble(i)</t>
  </si>
  <si>
    <t>pL1-1R-pNIT1-Ble(i) GFP-tPSAD</t>
  </si>
  <si>
    <t>pNIT1-Ble(i) GFP-tPSAD</t>
  </si>
  <si>
    <t>pCM0-72 (Ble(i) GFP B3-B5)</t>
  </si>
  <si>
    <t>pL1-1R-pPSAD-Ble(i) GFP-tPSAD</t>
  </si>
  <si>
    <t>pPSAD-Ble(i) GFP-tPSAD</t>
  </si>
  <si>
    <t>pL1-2F-pAR-THI4 RS-Ble(i) GFP-tCA1</t>
  </si>
  <si>
    <t>pAR-THI4 RS-Ble(i) GFP-tCA1</t>
  </si>
  <si>
    <t xml:space="preserve">Name of the TU (- marks a junction) </t>
  </si>
  <si>
    <t>Name (- marks a junction)</t>
  </si>
  <si>
    <t>Name (; marks TU junction and - parts junction)</t>
  </si>
  <si>
    <r>
      <t xml:space="preserve">Add amiRNA precursor sequence against MAA7 gene cloned into </t>
    </r>
    <r>
      <rPr>
        <i/>
        <sz val="11"/>
        <color theme="1"/>
        <rFont val="Calibri"/>
        <family val="2"/>
        <scheme val="minor"/>
      </rPr>
      <t>Bpi</t>
    </r>
    <r>
      <rPr>
        <sz val="11"/>
        <color theme="1"/>
        <rFont val="Calibri"/>
        <family val="2"/>
        <scheme val="minor"/>
      </rPr>
      <t>I sites of pCM0-68</t>
    </r>
  </si>
  <si>
    <r>
      <t xml:space="preserve">Add amiRNA precursor sequence (scrambled sequence) cloned into </t>
    </r>
    <r>
      <rPr>
        <i/>
        <sz val="11"/>
        <color theme="1"/>
        <rFont val="Calibri"/>
        <family val="2"/>
        <scheme val="minor"/>
      </rPr>
      <t>Bpi</t>
    </r>
    <r>
      <rPr>
        <sz val="11"/>
        <color theme="1"/>
        <rFont val="Calibri"/>
        <family val="2"/>
        <scheme val="minor"/>
      </rPr>
      <t>I sites of pCM0-68</t>
    </r>
  </si>
  <si>
    <r>
      <t>sc-amiR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: amiRNA scrambled sequence (cloned with </t>
    </r>
    <r>
      <rPr>
        <i/>
        <sz val="12"/>
        <color theme="1"/>
        <rFont val="Calibri"/>
        <family val="2"/>
        <scheme val="minor"/>
      </rPr>
      <t>Bpi</t>
    </r>
    <r>
      <rPr>
        <sz val="12"/>
        <color theme="1"/>
        <rFont val="Calibri"/>
        <family val="2"/>
        <scheme val="minor"/>
      </rPr>
      <t>I)</t>
    </r>
  </si>
  <si>
    <r>
      <t>M-amiR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: amiRNA MAA7 (cloned with </t>
    </r>
    <r>
      <rPr>
        <i/>
        <sz val="12"/>
        <color theme="1"/>
        <rFont val="Calibri"/>
        <family val="2"/>
        <scheme val="minor"/>
      </rPr>
      <t>Bpi</t>
    </r>
    <r>
      <rPr>
        <sz val="12"/>
        <color theme="1"/>
        <rFont val="Calibri"/>
        <family val="2"/>
        <scheme val="minor"/>
      </rPr>
      <t>I)</t>
    </r>
  </si>
  <si>
    <t>Clover(i2) Strep (CDS)</t>
  </si>
  <si>
    <t>mCerulean3(i2) Strep  (CDS)</t>
  </si>
  <si>
    <t>gLuc(i2) Strep (CDS)</t>
  </si>
  <si>
    <t>mVenus(i2) StrepII, with restriction sites (CDS)</t>
  </si>
  <si>
    <t>mCherry(i1) (CDS)</t>
  </si>
  <si>
    <t>mRuby2(i2)-Strep (CDS)</t>
  </si>
  <si>
    <t xml:space="preserve">mCherry2 (with RBCS2 intron1) </t>
  </si>
  <si>
    <t>Add an mVenus (with RBCS2 intron 2) + StrepII tag in N-terminal</t>
  </si>
  <si>
    <t>Add a Clover (with RBCS2 intron 2) + StrepII tag in N-terminal</t>
  </si>
  <si>
    <t>Add an mCerulean3 (with RBCS2 intron 2) + StrepII tag in N-terminal</t>
  </si>
  <si>
    <t>Add an mRuby2 (with RBCS2 intron 2) + StrepII tag in N-terminal</t>
  </si>
  <si>
    <t>Add a gLuc (with RBCS2 intron 2) + StrepII tag in N-terminal</t>
  </si>
  <si>
    <t>Add a Clover (with RBCS2 intron 2) + StrepII tag in CDS1</t>
  </si>
  <si>
    <t>Add an mCerulean3 (with RBCS2 intron 2) + StrepII tag in CDS1</t>
  </si>
  <si>
    <t>Add a gLuc (with RBCS2 intron 2) + StrepII tag in CDS1</t>
  </si>
  <si>
    <t>Add a mVenus (with RBCS2 intron 2)+ StrepII tag in C-terminal</t>
  </si>
  <si>
    <t>Add an mRuby2 (with RBCS2 intron 2) + StrepII tag in CDS1</t>
  </si>
  <si>
    <t>Add an mVenus (with RBCS2 intron 2) + StrepII tag in CDS1</t>
  </si>
  <si>
    <t>C-terminal mVenus (with RBCS2 intron 2) + Strep Tag</t>
  </si>
  <si>
    <t>Add a Clover (with RBCS2 intron 2) + StrepII tag in C-terminal</t>
  </si>
  <si>
    <t>Add an mCerulean3 (with RBCS2 intron 2) + StrepII tag in C-terminal</t>
  </si>
  <si>
    <t>Add a gLuc (with RBCS2 intron 2) + StrepII tag in C-terminal</t>
  </si>
  <si>
    <t>Add an mRuby2 (with RBCS2 intron 2) + StrepII tag in C-terminal</t>
  </si>
  <si>
    <t>Add an mVenus (with RBCS2 intron 2) + StrepII tag in C-terminal</t>
  </si>
  <si>
    <t>Nelson et al, 2007</t>
  </si>
  <si>
    <t>Resistance in Chlamy to Spectinomycin</t>
  </si>
  <si>
    <t>Resistance in Chlamy to Paromomycin</t>
  </si>
  <si>
    <r>
      <t>T</t>
    </r>
    <r>
      <rPr>
        <vertAlign val="subscript"/>
        <sz val="12"/>
        <color theme="1"/>
        <rFont val="Calibri"/>
        <family val="2"/>
        <scheme val="minor"/>
      </rPr>
      <t>RBCS2</t>
    </r>
    <r>
      <rPr>
        <sz val="12"/>
        <color theme="1"/>
        <rFont val="Calibri"/>
        <family val="2"/>
        <scheme val="minor"/>
      </rPr>
      <t xml:space="preserve"> (3´UTR + 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</si>
</sst>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.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873A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</font>
    <font>
      <b/>
      <sz val="11"/>
      <color theme="1"/>
      <name val="Symbol"/>
      <family val="1"/>
      <charset val="2"/>
    </font>
    <font>
      <sz val="1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 applyNumberFormat="0" applyFill="0" applyBorder="0" applyAlignment="0" applyProtection="0"/>
  </cellStyleXfs>
  <cellXfs count="271">
    <xf numFmtId="0" fontId="0" fillId="0" borderId="0" xfId="0"/>
    <xf numFmtId="0" fontId="19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16" fontId="0" fillId="0" borderId="0" xfId="0" applyNumberFormat="1" applyFill="1" applyAlignme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5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3" fillId="0" borderId="0" xfId="5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quotePrefix="1" applyFill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13" xfId="0" applyFill="1" applyBorder="1" applyAlignment="1">
      <alignment horizontal="left" vertical="center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quotePrefix="1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7" xfId="5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19" xfId="5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3" borderId="0" xfId="0" applyFill="1"/>
    <xf numFmtId="0" fontId="0" fillId="34" borderId="0" xfId="0" applyFill="1"/>
    <xf numFmtId="2" fontId="16" fillId="33" borderId="12" xfId="0" applyNumberFormat="1" applyFont="1" applyFill="1" applyBorder="1"/>
    <xf numFmtId="0" fontId="26" fillId="33" borderId="24" xfId="0" applyFont="1" applyFill="1" applyBorder="1"/>
    <xf numFmtId="0" fontId="0" fillId="33" borderId="10" xfId="0" applyFill="1" applyBorder="1"/>
    <xf numFmtId="0" fontId="0" fillId="33" borderId="24" xfId="0" applyFill="1" applyBorder="1"/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2" fontId="16" fillId="33" borderId="25" xfId="0" applyNumberFormat="1" applyFont="1" applyFill="1" applyBorder="1"/>
    <xf numFmtId="0" fontId="0" fillId="33" borderId="26" xfId="0" applyFill="1" applyBorder="1"/>
    <xf numFmtId="0" fontId="0" fillId="33" borderId="0" xfId="0" applyFill="1" applyBorder="1"/>
    <xf numFmtId="2" fontId="0" fillId="33" borderId="0" xfId="0" applyNumberFormat="1" applyFill="1" applyBorder="1"/>
    <xf numFmtId="2" fontId="16" fillId="33" borderId="0" xfId="0" applyNumberFormat="1" applyFont="1" applyFill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1" xfId="0" applyBorder="1"/>
    <xf numFmtId="0" fontId="16" fillId="0" borderId="21" xfId="0" applyFont="1" applyBorder="1" applyAlignment="1">
      <alignment horizontal="center" vertical="center"/>
    </xf>
    <xf numFmtId="0" fontId="0" fillId="0" borderId="23" xfId="0" applyFill="1" applyBorder="1"/>
    <xf numFmtId="0" fontId="26" fillId="0" borderId="27" xfId="0" applyFont="1" applyBorder="1" applyAlignment="1">
      <alignment horizontal="center"/>
    </xf>
    <xf numFmtId="0" fontId="26" fillId="0" borderId="28" xfId="0" applyFont="1" applyBorder="1"/>
    <xf numFmtId="0" fontId="26" fillId="0" borderId="27" xfId="0" applyFont="1" applyBorder="1"/>
    <xf numFmtId="0" fontId="26" fillId="0" borderId="13" xfId="0" applyFont="1" applyBorder="1"/>
    <xf numFmtId="0" fontId="0" fillId="0" borderId="0" xfId="0" applyFill="1"/>
    <xf numFmtId="0" fontId="16" fillId="0" borderId="0" xfId="0" applyFont="1" applyFill="1"/>
    <xf numFmtId="0" fontId="0" fillId="0" borderId="25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/>
    <xf numFmtId="0" fontId="0" fillId="34" borderId="25" xfId="0" applyFill="1" applyBorder="1"/>
    <xf numFmtId="0" fontId="0" fillId="34" borderId="0" xfId="0" applyFill="1" applyBorder="1"/>
    <xf numFmtId="0" fontId="0" fillId="34" borderId="26" xfId="0" applyFill="1" applyBorder="1"/>
    <xf numFmtId="0" fontId="16" fillId="0" borderId="0" xfId="0" applyFont="1" applyFill="1" applyBorder="1" applyAlignment="1">
      <alignment horizontal="left"/>
    </xf>
    <xf numFmtId="0" fontId="0" fillId="0" borderId="0" xfId="0" applyFont="1" applyFill="1"/>
    <xf numFmtId="164" fontId="0" fillId="0" borderId="27" xfId="0" applyNumberFormat="1" applyFont="1" applyBorder="1" applyAlignment="1">
      <alignment horizontal="center"/>
    </xf>
    <xf numFmtId="0" fontId="0" fillId="0" borderId="28" xfId="0" applyFont="1" applyBorder="1"/>
    <xf numFmtId="164" fontId="0" fillId="0" borderId="27" xfId="0" applyNumberFormat="1" applyFont="1" applyBorder="1"/>
    <xf numFmtId="0" fontId="0" fillId="0" borderId="13" xfId="0" applyFont="1" applyBorder="1"/>
    <xf numFmtId="164" fontId="0" fillId="0" borderId="13" xfId="0" applyNumberFormat="1" applyFont="1" applyBorder="1"/>
    <xf numFmtId="0" fontId="16" fillId="0" borderId="29" xfId="0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7" xfId="0" applyBorder="1"/>
    <xf numFmtId="0" fontId="0" fillId="0" borderId="13" xfId="0" applyBorder="1"/>
    <xf numFmtId="0" fontId="0" fillId="0" borderId="0" xfId="0" applyFill="1" applyBorder="1"/>
    <xf numFmtId="0" fontId="26" fillId="0" borderId="34" xfId="0" applyFont="1" applyFill="1" applyBorder="1" applyAlignment="1">
      <alignment horizontal="center" vertical="center"/>
    </xf>
    <xf numFmtId="0" fontId="26" fillId="34" borderId="34" xfId="0" applyFont="1" applyFill="1" applyBorder="1" applyAlignment="1"/>
    <xf numFmtId="0" fontId="0" fillId="0" borderId="22" xfId="0" applyBorder="1"/>
    <xf numFmtId="0" fontId="0" fillId="0" borderId="22" xfId="0" applyBorder="1" applyAlignment="1"/>
    <xf numFmtId="0" fontId="26" fillId="34" borderId="22" xfId="0" applyFont="1" applyFill="1" applyBorder="1" applyAlignment="1"/>
    <xf numFmtId="0" fontId="0" fillId="0" borderId="38" xfId="0" applyBorder="1"/>
    <xf numFmtId="0" fontId="0" fillId="0" borderId="39" xfId="0" applyBorder="1"/>
    <xf numFmtId="0" fontId="0" fillId="34" borderId="11" xfId="0" applyFill="1" applyBorder="1"/>
    <xf numFmtId="0" fontId="0" fillId="34" borderId="15" xfId="0" applyFill="1" applyBorder="1"/>
    <xf numFmtId="0" fontId="0" fillId="34" borderId="14" xfId="0" applyFill="1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2" fontId="16" fillId="33" borderId="12" xfId="0" applyNumberFormat="1" applyFont="1" applyFill="1" applyBorder="1" applyAlignment="1">
      <alignment vertical="center"/>
    </xf>
    <xf numFmtId="0" fontId="26" fillId="33" borderId="24" xfId="0" applyFont="1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24" xfId="0" applyFill="1" applyBorder="1" applyAlignment="1">
      <alignment vertical="center"/>
    </xf>
    <xf numFmtId="2" fontId="16" fillId="33" borderId="25" xfId="0" applyNumberFormat="1" applyFont="1" applyFill="1" applyBorder="1" applyAlignment="1">
      <alignment vertical="center"/>
    </xf>
    <xf numFmtId="0" fontId="0" fillId="33" borderId="26" xfId="0" applyFill="1" applyBorder="1" applyAlignment="1">
      <alignment vertical="center"/>
    </xf>
    <xf numFmtId="2" fontId="16" fillId="33" borderId="25" xfId="0" applyNumberFormat="1" applyFont="1" applyFill="1" applyBorder="1" applyAlignment="1">
      <alignment horizontal="center" vertical="center"/>
    </xf>
    <xf numFmtId="2" fontId="0" fillId="33" borderId="0" xfId="0" applyNumberFormat="1" applyFill="1" applyBorder="1" applyAlignment="1">
      <alignment vertical="center"/>
    </xf>
    <xf numFmtId="2" fontId="16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34" borderId="25" xfId="0" applyFill="1" applyBorder="1" applyAlignment="1">
      <alignment horizontal="center" vertical="center"/>
    </xf>
    <xf numFmtId="0" fontId="0" fillId="34" borderId="0" xfId="0" applyFill="1" applyBorder="1" applyAlignment="1">
      <alignment vertical="center"/>
    </xf>
    <xf numFmtId="0" fontId="0" fillId="34" borderId="26" xfId="0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164" fontId="0" fillId="0" borderId="27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164" fontId="0" fillId="0" borderId="13" xfId="0" applyNumberFormat="1" applyFont="1" applyFill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26" fillId="34" borderId="34" xfId="0" applyFont="1" applyFill="1" applyBorder="1" applyAlignment="1">
      <alignment horizontal="center" vertical="center"/>
    </xf>
    <xf numFmtId="0" fontId="26" fillId="34" borderId="22" xfId="0" applyFont="1" applyFill="1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34" borderId="11" xfId="0" applyFill="1" applyBorder="1" applyAlignment="1">
      <alignment vertical="center"/>
    </xf>
    <xf numFmtId="0" fontId="0" fillId="34" borderId="15" xfId="0" applyFill="1" applyBorder="1" applyAlignment="1">
      <alignment vertical="center"/>
    </xf>
    <xf numFmtId="0" fontId="0" fillId="34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23" fillId="0" borderId="17" xfId="50" applyBorder="1" applyAlignment="1">
      <alignment vertical="center"/>
    </xf>
    <xf numFmtId="0" fontId="23" fillId="0" borderId="19" xfId="50" applyBorder="1" applyAlignment="1">
      <alignment vertical="center"/>
    </xf>
    <xf numFmtId="0" fontId="23" fillId="0" borderId="23" xfId="50" applyBorder="1" applyAlignment="1">
      <alignment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2" fontId="16" fillId="33" borderId="12" xfId="0" applyNumberFormat="1" applyFont="1" applyFill="1" applyBorder="1" applyAlignment="1">
      <alignment horizontal="center" vertical="center"/>
    </xf>
    <xf numFmtId="0" fontId="26" fillId="34" borderId="2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16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7" fillId="0" borderId="0" xfId="0" applyFont="1" applyFill="1" applyAlignment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6" fillId="35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0" fillId="36" borderId="0" xfId="0" applyFill="1" applyAlignment="1">
      <alignment vertical="center"/>
    </xf>
    <xf numFmtId="0" fontId="0" fillId="34" borderId="0" xfId="0" applyFill="1" applyAlignment="1">
      <alignment vertic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2" fontId="16" fillId="33" borderId="10" xfId="0" applyNumberFormat="1" applyFont="1" applyFill="1" applyBorder="1" applyAlignment="1">
      <alignment horizontal="center"/>
    </xf>
    <xf numFmtId="2" fontId="16" fillId="33" borderId="12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16" fillId="33" borderId="10" xfId="0" applyNumberFormat="1" applyFont="1" applyFill="1" applyBorder="1" applyAlignment="1">
      <alignment horizontal="center" vertical="center"/>
    </xf>
    <xf numFmtId="2" fontId="16" fillId="33" borderId="12" xfId="0" applyNumberFormat="1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0" fillId="34" borderId="48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center" vertical="center"/>
    </xf>
  </cellXfs>
  <cellStyles count="51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50" builtinId="8"/>
    <cellStyle name="Neutre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rmal 4 2" xfId="47"/>
    <cellStyle name="Normal 5" xfId="45"/>
    <cellStyle name="Normal 6" xfId="48"/>
    <cellStyle name="Normal 7" xfId="49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1"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u val="none"/>
        <color rgb="FF873AC0"/>
      </font>
    </dxf>
    <dxf>
      <font>
        <b val="0"/>
        <i/>
        <color rgb="FFFF0000"/>
      </font>
    </dxf>
    <dxf>
      <font>
        <b/>
        <i val="0"/>
        <strike val="0"/>
        <color theme="9" tint="0.39994506668294322"/>
      </font>
    </dxf>
    <dxf>
      <font>
        <b val="0"/>
        <i/>
        <color rgb="FF7030A0"/>
      </font>
    </dxf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u val="none"/>
        <color rgb="FF873AC0"/>
      </font>
    </dxf>
    <dxf>
      <font>
        <b val="0"/>
        <i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u val="none"/>
        <color rgb="FF873AC0"/>
      </font>
    </dxf>
    <dxf>
      <font>
        <b val="0"/>
        <i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u val="none"/>
        <color rgb="FF873AC0"/>
      </font>
    </dxf>
    <dxf>
      <font>
        <b val="0"/>
        <i/>
        <color rgb="FFFF0000"/>
      </font>
    </dxf>
    <dxf>
      <font>
        <b/>
        <i val="0"/>
        <strike val="0"/>
        <color theme="9" tint="0.39994506668294322"/>
      </font>
    </dxf>
    <dxf>
      <font>
        <b val="0"/>
        <i/>
        <color rgb="FF7030A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library.wiley.com/doi/abs/10.1111/j.1365-313X.2007.03212.x" TargetMode="External"/><Relationship Id="rId2" Type="http://schemas.openxmlformats.org/officeDocument/2006/relationships/hyperlink" Target="https://onlinelibrary.wiley.com/doi/abs/10.1111/j.1365-313X.2007.03212.x" TargetMode="External"/><Relationship Id="rId1" Type="http://schemas.openxmlformats.org/officeDocument/2006/relationships/hyperlink" Target="https://www.addgene.org/47993/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dgene.org/48000/" TargetMode="External"/><Relationship Id="rId13" Type="http://schemas.openxmlformats.org/officeDocument/2006/relationships/hyperlink" Target="https://www.addgene.org/48001/" TargetMode="External"/><Relationship Id="rId3" Type="http://schemas.openxmlformats.org/officeDocument/2006/relationships/hyperlink" Target="https://www.addgene.org/48001/" TargetMode="External"/><Relationship Id="rId7" Type="http://schemas.openxmlformats.org/officeDocument/2006/relationships/hyperlink" Target="https://www.addgene.org/48007/" TargetMode="External"/><Relationship Id="rId12" Type="http://schemas.openxmlformats.org/officeDocument/2006/relationships/hyperlink" Target="https://www.addgene.org/48001/" TargetMode="External"/><Relationship Id="rId2" Type="http://schemas.openxmlformats.org/officeDocument/2006/relationships/hyperlink" Target="https://www.addgene.org/48001/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www.addgene.org/48000/" TargetMode="External"/><Relationship Id="rId6" Type="http://schemas.openxmlformats.org/officeDocument/2006/relationships/hyperlink" Target="https://www.addgene.org/48007/" TargetMode="External"/><Relationship Id="rId11" Type="http://schemas.openxmlformats.org/officeDocument/2006/relationships/hyperlink" Target="https://www.addgene.org/48001/" TargetMode="External"/><Relationship Id="rId5" Type="http://schemas.openxmlformats.org/officeDocument/2006/relationships/hyperlink" Target="https://www.addgene.org/48001/" TargetMode="External"/><Relationship Id="rId15" Type="http://schemas.openxmlformats.org/officeDocument/2006/relationships/hyperlink" Target="https://www.addgene.org/48001/" TargetMode="External"/><Relationship Id="rId10" Type="http://schemas.openxmlformats.org/officeDocument/2006/relationships/hyperlink" Target="https://www.addgene.org/48000/" TargetMode="External"/><Relationship Id="rId4" Type="http://schemas.openxmlformats.org/officeDocument/2006/relationships/hyperlink" Target="https://www.addgene.org/48001/" TargetMode="External"/><Relationship Id="rId9" Type="http://schemas.openxmlformats.org/officeDocument/2006/relationships/hyperlink" Target="https://www.addgene.org/48000/" TargetMode="External"/><Relationship Id="rId14" Type="http://schemas.openxmlformats.org/officeDocument/2006/relationships/hyperlink" Target="https://www.addgene.org/48001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lamycollection.org/product/cc-1690-wild-type-mt-sager-21-gr/" TargetMode="External"/><Relationship Id="rId2" Type="http://schemas.openxmlformats.org/officeDocument/2006/relationships/hyperlink" Target="https://www.chlamycollection.org/product/cc-4421-nac2-26/" TargetMode="External"/><Relationship Id="rId1" Type="http://schemas.openxmlformats.org/officeDocument/2006/relationships/hyperlink" Target="https://www.chlamycollection.org/product/cc-4425-cw15-nit2-203-mt-d66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dgene.org/47984/" TargetMode="External"/><Relationship Id="rId13" Type="http://schemas.openxmlformats.org/officeDocument/2006/relationships/hyperlink" Target="https://www.addgene.org/47997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addgene.org/47995/" TargetMode="External"/><Relationship Id="rId7" Type="http://schemas.openxmlformats.org/officeDocument/2006/relationships/hyperlink" Target="https://www.addgene.org/47999/" TargetMode="External"/><Relationship Id="rId12" Type="http://schemas.openxmlformats.org/officeDocument/2006/relationships/hyperlink" Target="https://www.addgene.org/47987/" TargetMode="External"/><Relationship Id="rId17" Type="http://schemas.openxmlformats.org/officeDocument/2006/relationships/hyperlink" Target="https://www.addgene.org/47990/" TargetMode="External"/><Relationship Id="rId2" Type="http://schemas.openxmlformats.org/officeDocument/2006/relationships/hyperlink" Target="https://www.addgene.org/47986/" TargetMode="External"/><Relationship Id="rId16" Type="http://schemas.openxmlformats.org/officeDocument/2006/relationships/hyperlink" Target="https://www.addgene.org/47991/" TargetMode="External"/><Relationship Id="rId1" Type="http://schemas.openxmlformats.org/officeDocument/2006/relationships/hyperlink" Target="https://www.addgene.org/47985/" TargetMode="External"/><Relationship Id="rId6" Type="http://schemas.openxmlformats.org/officeDocument/2006/relationships/hyperlink" Target="https://www.addgene.org/47989/" TargetMode="External"/><Relationship Id="rId11" Type="http://schemas.openxmlformats.org/officeDocument/2006/relationships/hyperlink" Target="https://www.addgene.org/47994/" TargetMode="External"/><Relationship Id="rId5" Type="http://schemas.openxmlformats.org/officeDocument/2006/relationships/hyperlink" Target="https://www.addgene.org/47996/" TargetMode="External"/><Relationship Id="rId15" Type="http://schemas.openxmlformats.org/officeDocument/2006/relationships/hyperlink" Target="https://www.addgene.org/47998/" TargetMode="External"/><Relationship Id="rId10" Type="http://schemas.openxmlformats.org/officeDocument/2006/relationships/hyperlink" Target="https://www.addgene.org/47993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addgene.org/47988/" TargetMode="External"/><Relationship Id="rId9" Type="http://schemas.openxmlformats.org/officeDocument/2006/relationships/hyperlink" Target="https://www.addgene.org/47992/" TargetMode="External"/><Relationship Id="rId14" Type="http://schemas.openxmlformats.org/officeDocument/2006/relationships/hyperlink" Target="https://www.addgene.org/51833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dgene.org/48003/" TargetMode="External"/><Relationship Id="rId13" Type="http://schemas.openxmlformats.org/officeDocument/2006/relationships/hyperlink" Target="https://www.addgene.org/48013/" TargetMode="External"/><Relationship Id="rId3" Type="http://schemas.openxmlformats.org/officeDocument/2006/relationships/hyperlink" Target="https://www.addgene.org/48008/" TargetMode="External"/><Relationship Id="rId7" Type="http://schemas.openxmlformats.org/officeDocument/2006/relationships/hyperlink" Target="https://www.addgene.org/48010/" TargetMode="External"/><Relationship Id="rId12" Type="http://schemas.openxmlformats.org/officeDocument/2006/relationships/hyperlink" Target="https://www.addgene.org/48005/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www.addgene.org/48000/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www.addgene.org/48007/" TargetMode="External"/><Relationship Id="rId6" Type="http://schemas.openxmlformats.org/officeDocument/2006/relationships/hyperlink" Target="https://www.addgene.org/48002/" TargetMode="External"/><Relationship Id="rId11" Type="http://schemas.openxmlformats.org/officeDocument/2006/relationships/hyperlink" Target="https://www.addgene.org/48012/" TargetMode="External"/><Relationship Id="rId5" Type="http://schemas.openxmlformats.org/officeDocument/2006/relationships/hyperlink" Target="https://www.addgene.org/48009/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addgene.org/48004/" TargetMode="External"/><Relationship Id="rId4" Type="http://schemas.openxmlformats.org/officeDocument/2006/relationships/hyperlink" Target="https://www.addgene.org/48001/" TargetMode="External"/><Relationship Id="rId9" Type="http://schemas.openxmlformats.org/officeDocument/2006/relationships/hyperlink" Target="https://www.addgene.org/48011/" TargetMode="External"/><Relationship Id="rId14" Type="http://schemas.openxmlformats.org/officeDocument/2006/relationships/hyperlink" Target="https://www.addgene.org/48006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dgene.org/48047/" TargetMode="External"/><Relationship Id="rId13" Type="http://schemas.openxmlformats.org/officeDocument/2006/relationships/hyperlink" Target="https://www.addgene.org/48045/" TargetMode="External"/><Relationship Id="rId3" Type="http://schemas.openxmlformats.org/officeDocument/2006/relationships/hyperlink" Target="https://www.addgene.org/48041/" TargetMode="External"/><Relationship Id="rId7" Type="http://schemas.openxmlformats.org/officeDocument/2006/relationships/hyperlink" Target="https://www.addgene.org/48038/" TargetMode="External"/><Relationship Id="rId12" Type="http://schemas.openxmlformats.org/officeDocument/2006/relationships/hyperlink" Target="https://www.addgene.org/48044/" TargetMode="External"/><Relationship Id="rId2" Type="http://schemas.openxmlformats.org/officeDocument/2006/relationships/hyperlink" Target="https://www.addgene.org/48040/" TargetMode="External"/><Relationship Id="rId16" Type="http://schemas.openxmlformats.org/officeDocument/2006/relationships/comments" Target="../comments3.xml"/><Relationship Id="rId1" Type="http://schemas.openxmlformats.org/officeDocument/2006/relationships/hyperlink" Target="https://www.addgene.org/48039/" TargetMode="External"/><Relationship Id="rId6" Type="http://schemas.openxmlformats.org/officeDocument/2006/relationships/hyperlink" Target="https://www.addgene.org/48037/" TargetMode="External"/><Relationship Id="rId11" Type="http://schemas.openxmlformats.org/officeDocument/2006/relationships/hyperlink" Target="https://www.addgene.org/48050/" TargetMode="External"/><Relationship Id="rId5" Type="http://schemas.openxmlformats.org/officeDocument/2006/relationships/hyperlink" Target="https://www.addgene.org/48043/" TargetMode="External"/><Relationship Id="rId15" Type="http://schemas.openxmlformats.org/officeDocument/2006/relationships/vmlDrawing" Target="../drawings/vmlDrawing3.vml"/><Relationship Id="rId10" Type="http://schemas.openxmlformats.org/officeDocument/2006/relationships/hyperlink" Target="https://www.addgene.org/48049/" TargetMode="External"/><Relationship Id="rId4" Type="http://schemas.openxmlformats.org/officeDocument/2006/relationships/hyperlink" Target="https://www.addgene.org/48042/" TargetMode="External"/><Relationship Id="rId9" Type="http://schemas.openxmlformats.org/officeDocument/2006/relationships/hyperlink" Target="https://www.addgene.org/48048/" TargetMode="External"/><Relationship Id="rId14" Type="http://schemas.openxmlformats.org/officeDocument/2006/relationships/hyperlink" Target="https://www.addgene.org/4804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1" sqref="A11"/>
    </sheetView>
  </sheetViews>
  <sheetFormatPr baseColWidth="10" defaultRowHeight="15" x14ac:dyDescent="0.25"/>
  <sheetData>
    <row r="1" spans="1:2" x14ac:dyDescent="0.25">
      <c r="A1" s="222" t="s">
        <v>771</v>
      </c>
    </row>
    <row r="3" spans="1:2" s="3" customFormat="1" ht="30" customHeight="1" x14ac:dyDescent="0.25">
      <c r="A3" s="3" t="s">
        <v>777</v>
      </c>
    </row>
    <row r="4" spans="1:2" s="3" customFormat="1" ht="30" customHeight="1" x14ac:dyDescent="0.25">
      <c r="A4" s="3" t="s">
        <v>778</v>
      </c>
    </row>
    <row r="5" spans="1:2" s="3" customFormat="1" ht="30" customHeight="1" x14ac:dyDescent="0.25">
      <c r="A5" s="3" t="s">
        <v>779</v>
      </c>
    </row>
    <row r="6" spans="1:2" s="3" customFormat="1" ht="30" customHeight="1" x14ac:dyDescent="0.25">
      <c r="A6" s="3" t="s">
        <v>858</v>
      </c>
    </row>
    <row r="7" spans="1:2" s="3" customFormat="1" ht="30" customHeight="1" x14ac:dyDescent="0.25">
      <c r="A7" s="3" t="s">
        <v>466</v>
      </c>
    </row>
    <row r="8" spans="1:2" s="3" customFormat="1" ht="30" customHeight="1" x14ac:dyDescent="0.25">
      <c r="A8" s="3" t="s">
        <v>775</v>
      </c>
    </row>
    <row r="9" spans="1:2" s="3" customFormat="1" ht="30" customHeight="1" x14ac:dyDescent="0.25">
      <c r="A9" s="3" t="s">
        <v>776</v>
      </c>
    </row>
    <row r="10" spans="1:2" s="3" customFormat="1" ht="30" customHeight="1" x14ac:dyDescent="0.25">
      <c r="A10" s="3" t="s">
        <v>780</v>
      </c>
    </row>
    <row r="11" spans="1:2" s="3" customFormat="1" ht="30" customHeight="1" x14ac:dyDescent="0.25">
      <c r="A11"/>
      <c r="B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B24" sqref="B24"/>
    </sheetView>
  </sheetViews>
  <sheetFormatPr baseColWidth="10" defaultRowHeight="15" x14ac:dyDescent="0.25"/>
  <cols>
    <col min="1" max="1" width="9" customWidth="1"/>
    <col min="2" max="2" width="46.5703125" style="3" bestFit="1" customWidth="1"/>
    <col min="3" max="3" width="35.85546875" customWidth="1"/>
    <col min="4" max="4" width="14.42578125" style="28" customWidth="1"/>
    <col min="5" max="5" width="18.7109375" bestFit="1" customWidth="1"/>
    <col min="8" max="9" width="15.140625" customWidth="1"/>
  </cols>
  <sheetData>
    <row r="1" spans="1:11" ht="15.75" thickBot="1" x14ac:dyDescent="0.3">
      <c r="A1" s="53" t="s">
        <v>777</v>
      </c>
    </row>
    <row r="2" spans="1:11" ht="31.5" customHeight="1" thickBot="1" x14ac:dyDescent="0.3">
      <c r="B2" s="21" t="s">
        <v>357</v>
      </c>
      <c r="C2" s="21" t="s">
        <v>358</v>
      </c>
      <c r="D2" s="21" t="s">
        <v>335</v>
      </c>
      <c r="E2" s="21" t="s">
        <v>347</v>
      </c>
      <c r="G2" s="31" t="s">
        <v>351</v>
      </c>
      <c r="H2" s="250">
        <f>I18</f>
        <v>67</v>
      </c>
      <c r="I2" s="32" t="s">
        <v>362</v>
      </c>
      <c r="J2" s="32">
        <f>J18</f>
        <v>119</v>
      </c>
      <c r="K2" s="33" t="s">
        <v>361</v>
      </c>
    </row>
    <row r="3" spans="1:11" x14ac:dyDescent="0.25">
      <c r="B3" s="5" t="s">
        <v>309</v>
      </c>
      <c r="C3" t="s">
        <v>99</v>
      </c>
      <c r="D3" s="28">
        <v>2</v>
      </c>
      <c r="E3" t="s">
        <v>349</v>
      </c>
    </row>
    <row r="4" spans="1:11" x14ac:dyDescent="0.25">
      <c r="B4" s="5" t="s">
        <v>863</v>
      </c>
      <c r="C4" t="s">
        <v>96</v>
      </c>
      <c r="D4" s="28">
        <v>1</v>
      </c>
      <c r="E4" t="s">
        <v>7</v>
      </c>
    </row>
    <row r="5" spans="1:11" x14ac:dyDescent="0.25">
      <c r="B5" s="5" t="s">
        <v>864</v>
      </c>
      <c r="C5" t="s">
        <v>96</v>
      </c>
      <c r="D5" s="28">
        <v>1</v>
      </c>
      <c r="E5" t="s">
        <v>7</v>
      </c>
      <c r="H5" s="34" t="s">
        <v>365</v>
      </c>
      <c r="I5" s="36" t="s">
        <v>364</v>
      </c>
      <c r="J5" s="36" t="s">
        <v>363</v>
      </c>
    </row>
    <row r="6" spans="1:11" x14ac:dyDescent="0.25">
      <c r="B6" s="5" t="s">
        <v>865</v>
      </c>
      <c r="C6" t="s">
        <v>96</v>
      </c>
      <c r="D6" s="28">
        <v>1</v>
      </c>
      <c r="E6" t="s">
        <v>7</v>
      </c>
      <c r="H6" s="34" t="s">
        <v>99</v>
      </c>
      <c r="I6" s="36">
        <v>1</v>
      </c>
      <c r="J6" s="36">
        <v>2</v>
      </c>
    </row>
    <row r="7" spans="1:11" x14ac:dyDescent="0.25">
      <c r="B7" s="5" t="s">
        <v>763</v>
      </c>
      <c r="C7" t="s">
        <v>96</v>
      </c>
      <c r="D7" s="28">
        <v>1</v>
      </c>
      <c r="E7" t="s">
        <v>7</v>
      </c>
      <c r="H7" s="34" t="s">
        <v>96</v>
      </c>
      <c r="I7" s="36">
        <v>6</v>
      </c>
      <c r="J7" s="6">
        <v>6</v>
      </c>
      <c r="K7" s="5"/>
    </row>
    <row r="8" spans="1:11" x14ac:dyDescent="0.25">
      <c r="B8" s="5" t="s">
        <v>334</v>
      </c>
      <c r="C8" t="s">
        <v>96</v>
      </c>
      <c r="D8" s="28">
        <v>1</v>
      </c>
      <c r="E8" t="s">
        <v>7</v>
      </c>
      <c r="H8" s="34" t="s">
        <v>98</v>
      </c>
      <c r="I8" s="36">
        <v>6</v>
      </c>
      <c r="J8" s="6">
        <v>12</v>
      </c>
      <c r="K8" s="5"/>
    </row>
    <row r="9" spans="1:11" x14ac:dyDescent="0.25">
      <c r="B9" s="5" t="s">
        <v>866</v>
      </c>
      <c r="C9" t="s">
        <v>96</v>
      </c>
      <c r="D9" s="28">
        <v>1</v>
      </c>
      <c r="E9" t="s">
        <v>7</v>
      </c>
      <c r="H9" s="34" t="s">
        <v>101</v>
      </c>
      <c r="I9" s="38">
        <v>4</v>
      </c>
      <c r="J9" s="37">
        <v>4</v>
      </c>
      <c r="K9" s="13"/>
    </row>
    <row r="10" spans="1:11" x14ac:dyDescent="0.25">
      <c r="B10" s="5" t="s">
        <v>867</v>
      </c>
      <c r="C10" t="s">
        <v>98</v>
      </c>
      <c r="D10" s="28">
        <v>2</v>
      </c>
      <c r="E10" t="s">
        <v>350</v>
      </c>
      <c r="H10" s="34" t="s">
        <v>117</v>
      </c>
      <c r="I10" s="36">
        <v>5</v>
      </c>
      <c r="J10" s="6">
        <v>8</v>
      </c>
      <c r="K10" s="5"/>
    </row>
    <row r="11" spans="1:11" x14ac:dyDescent="0.25">
      <c r="B11" s="5" t="s">
        <v>312</v>
      </c>
      <c r="C11" t="s">
        <v>98</v>
      </c>
      <c r="D11" s="28">
        <v>2</v>
      </c>
      <c r="E11" t="s">
        <v>350</v>
      </c>
      <c r="G11" s="8"/>
      <c r="H11" s="34" t="s">
        <v>104</v>
      </c>
      <c r="I11" s="36">
        <v>8</v>
      </c>
      <c r="J11" s="6">
        <v>15</v>
      </c>
      <c r="K11" s="5"/>
    </row>
    <row r="12" spans="1:11" x14ac:dyDescent="0.25">
      <c r="B12" s="5" t="s">
        <v>864</v>
      </c>
      <c r="C12" t="s">
        <v>98</v>
      </c>
      <c r="D12" s="28">
        <v>2</v>
      </c>
      <c r="E12" t="s">
        <v>350</v>
      </c>
      <c r="G12" s="8"/>
      <c r="H12" s="34" t="s">
        <v>23</v>
      </c>
      <c r="I12" s="36">
        <v>1</v>
      </c>
      <c r="J12" s="6">
        <v>4</v>
      </c>
      <c r="K12" s="5"/>
    </row>
    <row r="13" spans="1:11" x14ac:dyDescent="0.25">
      <c r="B13" s="5" t="s">
        <v>865</v>
      </c>
      <c r="C13" t="s">
        <v>98</v>
      </c>
      <c r="D13" s="28">
        <v>2</v>
      </c>
      <c r="E13" t="s">
        <v>350</v>
      </c>
      <c r="G13" s="8"/>
      <c r="H13" s="34" t="s">
        <v>102</v>
      </c>
      <c r="I13" s="36">
        <v>1</v>
      </c>
      <c r="J13" s="6">
        <v>1</v>
      </c>
      <c r="K13" s="5"/>
    </row>
    <row r="14" spans="1:11" x14ac:dyDescent="0.25">
      <c r="B14" s="5" t="s">
        <v>866</v>
      </c>
      <c r="C14" t="s">
        <v>98</v>
      </c>
      <c r="D14" s="28">
        <v>2</v>
      </c>
      <c r="E14" t="s">
        <v>350</v>
      </c>
      <c r="H14" s="34" t="s">
        <v>100</v>
      </c>
      <c r="I14" s="36">
        <v>7</v>
      </c>
      <c r="J14" s="6">
        <v>7</v>
      </c>
      <c r="K14" s="5"/>
    </row>
    <row r="15" spans="1:11" x14ac:dyDescent="0.25">
      <c r="B15" s="5" t="s">
        <v>314</v>
      </c>
      <c r="C15" t="s">
        <v>98</v>
      </c>
      <c r="D15" s="28">
        <v>2</v>
      </c>
      <c r="E15" t="s">
        <v>350</v>
      </c>
      <c r="F15" s="8"/>
      <c r="H15" s="34" t="s">
        <v>95</v>
      </c>
      <c r="I15" s="36">
        <v>7</v>
      </c>
      <c r="J15" s="6">
        <v>15</v>
      </c>
      <c r="K15" s="5"/>
    </row>
    <row r="16" spans="1:11" x14ac:dyDescent="0.25">
      <c r="B16" s="5" t="s">
        <v>367</v>
      </c>
      <c r="C16" t="s">
        <v>101</v>
      </c>
      <c r="D16" s="28">
        <v>1</v>
      </c>
      <c r="E16" s="5" t="s">
        <v>9</v>
      </c>
      <c r="F16" s="12"/>
      <c r="G16" s="8"/>
      <c r="H16" s="34" t="s">
        <v>97</v>
      </c>
      <c r="I16" s="36">
        <v>12</v>
      </c>
      <c r="J16" s="6">
        <v>34</v>
      </c>
      <c r="K16" s="51"/>
    </row>
    <row r="17" spans="2:11" x14ac:dyDescent="0.25">
      <c r="B17" s="5" t="s">
        <v>366</v>
      </c>
      <c r="C17" t="s">
        <v>101</v>
      </c>
      <c r="D17" s="28">
        <v>1</v>
      </c>
      <c r="E17" s="5" t="s">
        <v>9</v>
      </c>
      <c r="F17" s="39"/>
      <c r="G17" s="39"/>
      <c r="H17" s="40" t="s">
        <v>103</v>
      </c>
      <c r="I17" s="41">
        <v>9</v>
      </c>
      <c r="J17" s="42">
        <v>11</v>
      </c>
      <c r="K17" s="5"/>
    </row>
    <row r="18" spans="2:11" x14ac:dyDescent="0.25">
      <c r="B18" s="30" t="s">
        <v>359</v>
      </c>
      <c r="C18" s="43" t="s">
        <v>101</v>
      </c>
      <c r="D18" s="52">
        <v>1</v>
      </c>
      <c r="E18" s="30" t="s">
        <v>9</v>
      </c>
      <c r="G18" s="5"/>
      <c r="H18" s="35" t="s">
        <v>368</v>
      </c>
      <c r="I18" s="6">
        <f>SUM(I6:I17)</f>
        <v>67</v>
      </c>
      <c r="J18" s="6">
        <f>SUM(J6:J17)</f>
        <v>119</v>
      </c>
      <c r="K18" s="5"/>
    </row>
    <row r="19" spans="2:11" x14ac:dyDescent="0.25">
      <c r="B19" s="30" t="s">
        <v>360</v>
      </c>
      <c r="C19" s="43" t="s">
        <v>101</v>
      </c>
      <c r="D19" s="52">
        <v>1</v>
      </c>
      <c r="E19" s="30" t="s">
        <v>9</v>
      </c>
      <c r="H19" s="34"/>
      <c r="I19" s="14"/>
      <c r="J19" s="14"/>
      <c r="K19" s="5"/>
    </row>
    <row r="20" spans="2:11" x14ac:dyDescent="0.25">
      <c r="B20" s="5" t="s">
        <v>939</v>
      </c>
      <c r="C20" t="s">
        <v>116</v>
      </c>
      <c r="D20" s="28">
        <v>1</v>
      </c>
      <c r="E20" s="5" t="s">
        <v>9</v>
      </c>
      <c r="G20" s="8"/>
    </row>
    <row r="21" spans="2:11" x14ac:dyDescent="0.25">
      <c r="B21" s="5" t="s">
        <v>333</v>
      </c>
      <c r="C21" t="s">
        <v>117</v>
      </c>
      <c r="D21" s="28">
        <v>1</v>
      </c>
      <c r="E21" s="5" t="s">
        <v>9</v>
      </c>
      <c r="G21" s="8"/>
    </row>
    <row r="22" spans="2:11" x14ac:dyDescent="0.25">
      <c r="B22" s="5" t="s">
        <v>332</v>
      </c>
      <c r="C22" t="s">
        <v>117</v>
      </c>
      <c r="D22" s="28">
        <v>2</v>
      </c>
      <c r="E22" s="5" t="s">
        <v>348</v>
      </c>
      <c r="G22" s="5"/>
    </row>
    <row r="23" spans="2:11" x14ac:dyDescent="0.25">
      <c r="B23" s="5" t="s">
        <v>331</v>
      </c>
      <c r="C23" t="s">
        <v>117</v>
      </c>
      <c r="D23" s="28">
        <v>2</v>
      </c>
      <c r="E23" s="5" t="s">
        <v>348</v>
      </c>
    </row>
    <row r="24" spans="2:11" x14ac:dyDescent="0.25">
      <c r="B24" s="5" t="s">
        <v>940</v>
      </c>
      <c r="C24" t="s">
        <v>117</v>
      </c>
      <c r="D24" s="28">
        <v>1</v>
      </c>
      <c r="E24" s="5" t="s">
        <v>9</v>
      </c>
      <c r="G24" s="8"/>
      <c r="H24" s="5"/>
    </row>
    <row r="25" spans="2:11" x14ac:dyDescent="0.25">
      <c r="B25" s="4" t="s">
        <v>330</v>
      </c>
      <c r="C25" t="s">
        <v>117</v>
      </c>
      <c r="D25" s="28">
        <v>1</v>
      </c>
      <c r="E25" s="5" t="s">
        <v>9</v>
      </c>
      <c r="G25" s="8"/>
      <c r="H25" s="5"/>
    </row>
    <row r="26" spans="2:11" x14ac:dyDescent="0.25">
      <c r="B26" s="5" t="s">
        <v>329</v>
      </c>
      <c r="C26" t="s">
        <v>104</v>
      </c>
      <c r="D26" s="28">
        <v>2</v>
      </c>
      <c r="E26" t="s">
        <v>338</v>
      </c>
      <c r="G26" s="8"/>
    </row>
    <row r="27" spans="2:11" x14ac:dyDescent="0.25">
      <c r="B27" s="5" t="s">
        <v>328</v>
      </c>
      <c r="C27" t="s">
        <v>104</v>
      </c>
      <c r="D27" s="28">
        <v>2</v>
      </c>
      <c r="E27" t="s">
        <v>338</v>
      </c>
      <c r="G27" s="5"/>
    </row>
    <row r="28" spans="2:11" ht="15.75" x14ac:dyDescent="0.25">
      <c r="B28" s="18" t="s">
        <v>327</v>
      </c>
      <c r="C28" t="s">
        <v>104</v>
      </c>
      <c r="D28" s="28">
        <v>2</v>
      </c>
      <c r="E28" t="s">
        <v>338</v>
      </c>
      <c r="H28" s="5"/>
    </row>
    <row r="29" spans="2:11" x14ac:dyDescent="0.25">
      <c r="B29" s="5" t="s">
        <v>325</v>
      </c>
      <c r="C29" t="s">
        <v>104</v>
      </c>
      <c r="D29" s="28">
        <v>2</v>
      </c>
      <c r="E29" t="s">
        <v>338</v>
      </c>
    </row>
    <row r="30" spans="2:11" x14ac:dyDescent="0.25">
      <c r="B30" s="4" t="s">
        <v>326</v>
      </c>
      <c r="C30" t="s">
        <v>104</v>
      </c>
      <c r="D30" s="28">
        <v>2</v>
      </c>
      <c r="E30" t="s">
        <v>338</v>
      </c>
    </row>
    <row r="31" spans="2:11" x14ac:dyDescent="0.25">
      <c r="B31" s="5" t="s">
        <v>324</v>
      </c>
      <c r="C31" t="s">
        <v>104</v>
      </c>
      <c r="D31" s="28">
        <v>2</v>
      </c>
      <c r="E31" t="s">
        <v>338</v>
      </c>
    </row>
    <row r="32" spans="2:11" x14ac:dyDescent="0.25">
      <c r="B32" s="5" t="s">
        <v>323</v>
      </c>
      <c r="C32" t="s">
        <v>104</v>
      </c>
      <c r="D32" s="28">
        <v>2</v>
      </c>
      <c r="E32" t="s">
        <v>338</v>
      </c>
      <c r="H32" s="5"/>
      <c r="I32" s="5"/>
    </row>
    <row r="33" spans="2:14" x14ac:dyDescent="0.25">
      <c r="B33" s="5" t="s">
        <v>322</v>
      </c>
      <c r="C33" t="s">
        <v>104</v>
      </c>
      <c r="D33" s="28">
        <v>1</v>
      </c>
      <c r="E33" t="s">
        <v>6</v>
      </c>
      <c r="J33" s="11"/>
      <c r="K33" s="5"/>
    </row>
    <row r="34" spans="2:14" x14ac:dyDescent="0.25">
      <c r="B34" s="5" t="s">
        <v>868</v>
      </c>
      <c r="C34" t="s">
        <v>23</v>
      </c>
      <c r="D34" s="28">
        <v>4</v>
      </c>
      <c r="E34" s="5" t="s">
        <v>337</v>
      </c>
    </row>
    <row r="35" spans="2:14" x14ac:dyDescent="0.25">
      <c r="B35" s="4" t="s">
        <v>310</v>
      </c>
      <c r="C35" t="s">
        <v>102</v>
      </c>
      <c r="D35" s="28">
        <v>1</v>
      </c>
      <c r="E35" s="5" t="s">
        <v>6</v>
      </c>
    </row>
    <row r="36" spans="2:14" x14ac:dyDescent="0.25">
      <c r="B36" s="5" t="s">
        <v>313</v>
      </c>
      <c r="C36" t="s">
        <v>100</v>
      </c>
      <c r="D36" s="28">
        <v>1</v>
      </c>
      <c r="E36" s="5" t="s">
        <v>16</v>
      </c>
      <c r="K36" s="5"/>
      <c r="N36" s="11"/>
    </row>
    <row r="37" spans="2:14" x14ac:dyDescent="0.25">
      <c r="B37" s="5" t="s">
        <v>311</v>
      </c>
      <c r="C37" t="s">
        <v>100</v>
      </c>
      <c r="D37" s="28">
        <v>1</v>
      </c>
      <c r="E37" s="5" t="s">
        <v>16</v>
      </c>
    </row>
    <row r="38" spans="2:14" x14ac:dyDescent="0.25">
      <c r="B38" s="5" t="s">
        <v>312</v>
      </c>
      <c r="C38" t="s">
        <v>100</v>
      </c>
      <c r="D38" s="28">
        <v>1</v>
      </c>
      <c r="E38" s="5" t="s">
        <v>16</v>
      </c>
    </row>
    <row r="39" spans="2:14" x14ac:dyDescent="0.25">
      <c r="B39" s="5" t="s">
        <v>416</v>
      </c>
      <c r="C39" t="s">
        <v>100</v>
      </c>
      <c r="D39" s="28">
        <v>1</v>
      </c>
      <c r="E39" s="5" t="s">
        <v>16</v>
      </c>
    </row>
    <row r="40" spans="2:14" x14ac:dyDescent="0.25">
      <c r="B40" s="5" t="s">
        <v>864</v>
      </c>
      <c r="C40" t="s">
        <v>100</v>
      </c>
      <c r="D40" s="28">
        <v>1</v>
      </c>
      <c r="E40" s="5" t="s">
        <v>16</v>
      </c>
      <c r="H40" s="11"/>
    </row>
    <row r="41" spans="2:14" x14ac:dyDescent="0.25">
      <c r="B41" s="5" t="s">
        <v>869</v>
      </c>
      <c r="C41" t="s">
        <v>100</v>
      </c>
      <c r="D41" s="28">
        <v>1</v>
      </c>
      <c r="E41" s="5" t="s">
        <v>16</v>
      </c>
      <c r="H41" s="11"/>
    </row>
    <row r="42" spans="2:14" x14ac:dyDescent="0.25">
      <c r="B42" s="5" t="s">
        <v>314</v>
      </c>
      <c r="C42" t="s">
        <v>100</v>
      </c>
      <c r="D42" s="28">
        <v>1</v>
      </c>
      <c r="E42" s="5" t="s">
        <v>16</v>
      </c>
    </row>
    <row r="43" spans="2:14" x14ac:dyDescent="0.25">
      <c r="B43" s="5" t="s">
        <v>313</v>
      </c>
      <c r="C43" t="s">
        <v>95</v>
      </c>
      <c r="D43" s="28">
        <v>3</v>
      </c>
      <c r="E43" s="5" t="s">
        <v>339</v>
      </c>
      <c r="M43" s="8"/>
      <c r="N43" s="5"/>
    </row>
    <row r="44" spans="2:14" x14ac:dyDescent="0.25">
      <c r="B44" s="5" t="s">
        <v>311</v>
      </c>
      <c r="C44" t="s">
        <v>95</v>
      </c>
      <c r="D44" s="28">
        <v>1</v>
      </c>
      <c r="E44" s="5" t="s">
        <v>8</v>
      </c>
      <c r="M44" s="8"/>
      <c r="N44" s="5"/>
    </row>
    <row r="45" spans="2:14" x14ac:dyDescent="0.25">
      <c r="B45" s="5" t="s">
        <v>312</v>
      </c>
      <c r="C45" t="s">
        <v>95</v>
      </c>
      <c r="D45" s="28">
        <v>3</v>
      </c>
      <c r="E45" s="5" t="s">
        <v>339</v>
      </c>
      <c r="H45" s="8"/>
      <c r="M45" s="8"/>
      <c r="N45" s="5"/>
    </row>
    <row r="46" spans="2:14" x14ac:dyDescent="0.25">
      <c r="B46" s="5" t="s">
        <v>416</v>
      </c>
      <c r="C46" t="s">
        <v>95</v>
      </c>
      <c r="D46" s="28">
        <v>2</v>
      </c>
      <c r="E46" s="5" t="s">
        <v>340</v>
      </c>
      <c r="K46" s="8"/>
      <c r="L46" s="5"/>
    </row>
    <row r="47" spans="2:14" x14ac:dyDescent="0.25">
      <c r="B47" s="5" t="s">
        <v>864</v>
      </c>
      <c r="C47" t="s">
        <v>95</v>
      </c>
      <c r="D47" s="28">
        <v>2</v>
      </c>
      <c r="E47" s="5" t="s">
        <v>340</v>
      </c>
      <c r="K47" s="5"/>
      <c r="L47" s="5"/>
      <c r="M47" s="8"/>
      <c r="N47" s="5"/>
    </row>
    <row r="48" spans="2:14" x14ac:dyDescent="0.25">
      <c r="B48" s="5" t="s">
        <v>869</v>
      </c>
      <c r="C48" t="s">
        <v>95</v>
      </c>
      <c r="D48" s="28">
        <v>2</v>
      </c>
      <c r="E48" s="5" t="s">
        <v>340</v>
      </c>
      <c r="H48" s="5"/>
      <c r="K48" s="5"/>
      <c r="L48" s="5"/>
    </row>
    <row r="49" spans="2:14" x14ac:dyDescent="0.25">
      <c r="B49" s="5" t="s">
        <v>314</v>
      </c>
      <c r="C49" t="s">
        <v>95</v>
      </c>
      <c r="D49" s="28">
        <v>2</v>
      </c>
      <c r="E49" s="5" t="s">
        <v>340</v>
      </c>
      <c r="H49" s="5"/>
      <c r="K49" s="5"/>
      <c r="M49" s="11"/>
      <c r="N49" s="4"/>
    </row>
    <row r="50" spans="2:14" x14ac:dyDescent="0.25">
      <c r="B50" s="30" t="s">
        <v>315</v>
      </c>
      <c r="C50" s="43" t="s">
        <v>97</v>
      </c>
      <c r="D50" s="44">
        <v>3</v>
      </c>
      <c r="E50" s="45" t="s">
        <v>346</v>
      </c>
      <c r="H50" s="5"/>
      <c r="K50" s="5"/>
      <c r="M50" s="8"/>
      <c r="N50" s="5"/>
    </row>
    <row r="51" spans="2:14" x14ac:dyDescent="0.25">
      <c r="B51" s="30" t="s">
        <v>316</v>
      </c>
      <c r="C51" s="43" t="s">
        <v>97</v>
      </c>
      <c r="D51" s="44">
        <v>1</v>
      </c>
      <c r="E51" s="46" t="s">
        <v>10</v>
      </c>
      <c r="H51" s="5"/>
      <c r="K51" s="5"/>
      <c r="M51" s="8"/>
      <c r="N51" s="5"/>
    </row>
    <row r="52" spans="2:14" x14ac:dyDescent="0.25">
      <c r="B52" s="30" t="s">
        <v>437</v>
      </c>
      <c r="C52" s="43" t="s">
        <v>97</v>
      </c>
      <c r="D52" s="44">
        <v>1</v>
      </c>
      <c r="E52" s="46" t="s">
        <v>10</v>
      </c>
      <c r="H52" s="5"/>
      <c r="K52" s="5"/>
      <c r="M52" s="11"/>
      <c r="N52" s="4"/>
    </row>
    <row r="53" spans="2:14" x14ac:dyDescent="0.25">
      <c r="B53" s="46" t="s">
        <v>871</v>
      </c>
      <c r="C53" s="43" t="s">
        <v>97</v>
      </c>
      <c r="D53" s="44">
        <v>6</v>
      </c>
      <c r="E53" s="45" t="s">
        <v>342</v>
      </c>
      <c r="H53" s="5"/>
      <c r="K53" s="5"/>
      <c r="M53" s="8"/>
      <c r="N53" s="5"/>
    </row>
    <row r="54" spans="2:14" x14ac:dyDescent="0.25">
      <c r="B54" s="30" t="s">
        <v>317</v>
      </c>
      <c r="C54" s="43" t="s">
        <v>97</v>
      </c>
      <c r="D54" s="44">
        <v>3</v>
      </c>
      <c r="E54" s="47" t="s">
        <v>346</v>
      </c>
      <c r="K54" s="5"/>
      <c r="M54" s="8"/>
      <c r="N54" s="5"/>
    </row>
    <row r="55" spans="2:14" x14ac:dyDescent="0.25">
      <c r="B55" s="30" t="s">
        <v>369</v>
      </c>
      <c r="C55" s="43" t="s">
        <v>97</v>
      </c>
      <c r="D55" s="44">
        <v>1</v>
      </c>
      <c r="E55" s="46" t="s">
        <v>10</v>
      </c>
      <c r="K55" s="5"/>
    </row>
    <row r="56" spans="2:14" x14ac:dyDescent="0.25">
      <c r="B56" s="30" t="s">
        <v>370</v>
      </c>
      <c r="C56" s="43" t="s">
        <v>97</v>
      </c>
      <c r="D56" s="44">
        <v>3</v>
      </c>
      <c r="E56" s="45" t="s">
        <v>346</v>
      </c>
      <c r="K56" s="5"/>
      <c r="M56" s="8"/>
      <c r="N56" s="5"/>
    </row>
    <row r="57" spans="2:14" x14ac:dyDescent="0.25">
      <c r="B57" s="30" t="s">
        <v>318</v>
      </c>
      <c r="C57" s="43" t="s">
        <v>97</v>
      </c>
      <c r="D57" s="44">
        <v>4</v>
      </c>
      <c r="E57" s="45" t="s">
        <v>345</v>
      </c>
      <c r="K57" s="5"/>
      <c r="M57" s="8"/>
      <c r="N57" s="5"/>
    </row>
    <row r="58" spans="2:14" x14ac:dyDescent="0.25">
      <c r="B58" s="30" t="s">
        <v>319</v>
      </c>
      <c r="C58" s="43" t="s">
        <v>97</v>
      </c>
      <c r="D58" s="44">
        <v>3</v>
      </c>
      <c r="E58" s="45" t="s">
        <v>346</v>
      </c>
      <c r="H58" s="8"/>
      <c r="K58" s="5"/>
      <c r="L58" s="5"/>
      <c r="M58" s="8"/>
      <c r="N58" s="5"/>
    </row>
    <row r="59" spans="2:14" x14ac:dyDescent="0.25">
      <c r="B59" s="30" t="s">
        <v>320</v>
      </c>
      <c r="C59" s="43" t="s">
        <v>97</v>
      </c>
      <c r="D59" s="44">
        <v>3</v>
      </c>
      <c r="E59" s="45" t="s">
        <v>346</v>
      </c>
      <c r="H59" s="8"/>
      <c r="K59" s="5"/>
      <c r="L59" s="5"/>
      <c r="N59" s="5"/>
    </row>
    <row r="60" spans="2:14" x14ac:dyDescent="0.25">
      <c r="B60" s="30" t="s">
        <v>343</v>
      </c>
      <c r="C60" s="43" t="s">
        <v>97</v>
      </c>
      <c r="D60" s="44">
        <v>4</v>
      </c>
      <c r="E60" s="45" t="s">
        <v>345</v>
      </c>
      <c r="G60" s="8"/>
      <c r="H60" s="8"/>
      <c r="K60" s="5"/>
      <c r="L60" s="5"/>
      <c r="M60" s="8"/>
      <c r="N60" s="5"/>
    </row>
    <row r="61" spans="2:14" x14ac:dyDescent="0.25">
      <c r="B61" s="30" t="s">
        <v>344</v>
      </c>
      <c r="C61" s="43" t="s">
        <v>97</v>
      </c>
      <c r="D61" s="44">
        <v>2</v>
      </c>
      <c r="E61" s="45" t="s">
        <v>338</v>
      </c>
      <c r="G61" s="8"/>
      <c r="H61" s="5"/>
      <c r="I61" s="8"/>
      <c r="J61" s="5"/>
      <c r="K61" s="5"/>
    </row>
    <row r="62" spans="2:14" x14ac:dyDescent="0.25">
      <c r="B62" t="s">
        <v>428</v>
      </c>
      <c r="C62" t="s">
        <v>103</v>
      </c>
      <c r="D62" s="28">
        <v>1</v>
      </c>
      <c r="E62" t="s">
        <v>6</v>
      </c>
      <c r="G62" s="8"/>
      <c r="H62" s="5"/>
      <c r="I62" s="8"/>
      <c r="J62" s="5"/>
      <c r="K62" s="5"/>
      <c r="M62" s="8"/>
      <c r="N62" s="5"/>
    </row>
    <row r="63" spans="2:14" x14ac:dyDescent="0.25">
      <c r="B63" s="5" t="s">
        <v>872</v>
      </c>
      <c r="C63" t="s">
        <v>103</v>
      </c>
      <c r="D63" s="28">
        <v>1</v>
      </c>
      <c r="E63" t="s">
        <v>5</v>
      </c>
      <c r="G63" s="8"/>
      <c r="H63" s="5"/>
      <c r="I63" s="8"/>
      <c r="J63" s="5"/>
      <c r="K63" s="5"/>
      <c r="M63" s="8"/>
      <c r="N63" s="5"/>
    </row>
    <row r="64" spans="2:14" x14ac:dyDescent="0.25">
      <c r="B64" s="5" t="s">
        <v>873</v>
      </c>
      <c r="C64" t="s">
        <v>103</v>
      </c>
      <c r="D64" s="28">
        <v>1</v>
      </c>
      <c r="E64" t="s">
        <v>5</v>
      </c>
      <c r="G64" s="8"/>
      <c r="H64" s="5"/>
      <c r="I64" s="8"/>
      <c r="J64" s="5"/>
      <c r="K64" s="5"/>
      <c r="M64" s="8"/>
      <c r="N64" s="5"/>
    </row>
    <row r="65" spans="2:14" x14ac:dyDescent="0.25">
      <c r="B65" s="5" t="s">
        <v>321</v>
      </c>
      <c r="C65" t="s">
        <v>103</v>
      </c>
      <c r="D65" s="28">
        <v>1</v>
      </c>
      <c r="E65" t="s">
        <v>6</v>
      </c>
      <c r="G65" s="8"/>
      <c r="H65" s="5"/>
      <c r="I65" s="8"/>
      <c r="J65" s="5"/>
      <c r="K65" s="5"/>
    </row>
    <row r="66" spans="2:14" x14ac:dyDescent="0.25">
      <c r="B66" s="5" t="s">
        <v>874</v>
      </c>
      <c r="C66" t="s">
        <v>103</v>
      </c>
      <c r="D66" s="28">
        <v>1</v>
      </c>
      <c r="E66" t="s">
        <v>5</v>
      </c>
      <c r="G66" s="8"/>
      <c r="H66" s="5"/>
      <c r="I66" s="8"/>
      <c r="J66" s="4"/>
      <c r="K66" s="5"/>
      <c r="M66" s="5"/>
      <c r="N66" s="5"/>
    </row>
    <row r="67" spans="2:14" x14ac:dyDescent="0.25">
      <c r="B67" s="5" t="s">
        <v>875</v>
      </c>
      <c r="C67" t="s">
        <v>103</v>
      </c>
      <c r="D67" s="28">
        <v>1</v>
      </c>
      <c r="E67" t="s">
        <v>5</v>
      </c>
      <c r="G67" s="8"/>
      <c r="H67" s="5"/>
      <c r="I67" s="8"/>
      <c r="J67" s="5"/>
      <c r="K67" s="5"/>
      <c r="M67" s="8"/>
      <c r="N67" s="5"/>
    </row>
    <row r="68" spans="2:14" x14ac:dyDescent="0.25">
      <c r="B68" s="5" t="s">
        <v>876</v>
      </c>
      <c r="C68" t="s">
        <v>103</v>
      </c>
      <c r="D68" s="28">
        <v>1</v>
      </c>
      <c r="E68" t="s">
        <v>5</v>
      </c>
      <c r="G68" s="5"/>
      <c r="H68" s="5"/>
      <c r="I68" s="11"/>
      <c r="J68" s="4"/>
      <c r="K68" s="5"/>
      <c r="M68" s="5"/>
      <c r="N68" s="5"/>
    </row>
    <row r="69" spans="2:14" x14ac:dyDescent="0.25">
      <c r="B69" s="5" t="s">
        <v>877</v>
      </c>
      <c r="C69" t="s">
        <v>103</v>
      </c>
      <c r="D69" s="28">
        <v>2</v>
      </c>
      <c r="E69" t="s">
        <v>341</v>
      </c>
      <c r="I69" s="8"/>
      <c r="J69" s="5"/>
      <c r="K69" s="5"/>
      <c r="M69" s="5"/>
      <c r="N69" s="5"/>
    </row>
    <row r="70" spans="2:14" x14ac:dyDescent="0.25">
      <c r="B70" s="5" t="s">
        <v>878</v>
      </c>
      <c r="C70" t="s">
        <v>103</v>
      </c>
      <c r="D70" s="28">
        <v>2</v>
      </c>
      <c r="E70" t="s">
        <v>338</v>
      </c>
      <c r="K70" s="5"/>
    </row>
    <row r="71" spans="2:14" x14ac:dyDescent="0.25">
      <c r="B71" s="10"/>
      <c r="K71" s="5"/>
      <c r="M71" s="8"/>
      <c r="N71" s="5"/>
    </row>
    <row r="72" spans="2:14" x14ac:dyDescent="0.25">
      <c r="B72" s="5"/>
      <c r="K72" s="5"/>
      <c r="M72" s="8"/>
      <c r="N72" s="5"/>
    </row>
    <row r="73" spans="2:14" x14ac:dyDescent="0.25">
      <c r="B73" s="5"/>
      <c r="K73" s="5"/>
      <c r="M73" s="8"/>
      <c r="N73" s="5"/>
    </row>
    <row r="74" spans="2:14" x14ac:dyDescent="0.25">
      <c r="B74" s="5"/>
      <c r="K74" s="5"/>
    </row>
    <row r="75" spans="2:14" x14ac:dyDescent="0.25">
      <c r="B75" s="5"/>
      <c r="K75" s="5"/>
    </row>
    <row r="76" spans="2:14" x14ac:dyDescent="0.25">
      <c r="B76" s="4"/>
      <c r="K76" s="5"/>
    </row>
    <row r="77" spans="2:14" x14ac:dyDescent="0.25">
      <c r="B77" s="5"/>
      <c r="I77" s="8"/>
      <c r="J77" s="5"/>
      <c r="K77" s="5"/>
    </row>
    <row r="78" spans="2:14" x14ac:dyDescent="0.25">
      <c r="B78" s="5"/>
      <c r="I78" s="8"/>
      <c r="J78" s="5"/>
      <c r="K78" s="5"/>
    </row>
    <row r="79" spans="2:14" x14ac:dyDescent="0.25">
      <c r="B79" s="5"/>
      <c r="I79" s="8"/>
      <c r="J79" s="5"/>
      <c r="K79" s="5"/>
    </row>
    <row r="80" spans="2:14" x14ac:dyDescent="0.25">
      <c r="B80" s="5"/>
      <c r="I80" s="8"/>
      <c r="J80" s="5"/>
    </row>
    <row r="81" spans="2:10" x14ac:dyDescent="0.25">
      <c r="B81" s="5"/>
      <c r="I81" s="8"/>
      <c r="J81" s="5"/>
    </row>
    <row r="82" spans="2:10" x14ac:dyDescent="0.25">
      <c r="B82" s="5"/>
      <c r="I82" s="8"/>
      <c r="J82" s="4"/>
    </row>
    <row r="83" spans="2:10" x14ac:dyDescent="0.25">
      <c r="B83" s="5"/>
      <c r="I83" s="8"/>
      <c r="J83" s="5"/>
    </row>
    <row r="84" spans="2:10" x14ac:dyDescent="0.25">
      <c r="B84" s="5"/>
      <c r="I84" s="11"/>
      <c r="J84" s="4"/>
    </row>
    <row r="85" spans="2:10" x14ac:dyDescent="0.25">
      <c r="B85" s="5"/>
      <c r="I85" s="8"/>
      <c r="J85" s="5"/>
    </row>
    <row r="86" spans="2:10" x14ac:dyDescent="0.25">
      <c r="B86" s="5"/>
    </row>
    <row r="87" spans="2:10" x14ac:dyDescent="0.25">
      <c r="B87" s="5"/>
    </row>
    <row r="88" spans="2:10" x14ac:dyDescent="0.25">
      <c r="B88" s="5"/>
    </row>
    <row r="89" spans="2:10" x14ac:dyDescent="0.25">
      <c r="B89" s="5"/>
    </row>
    <row r="90" spans="2:10" x14ac:dyDescent="0.25">
      <c r="B90" s="5"/>
    </row>
    <row r="91" spans="2:10" x14ac:dyDescent="0.25">
      <c r="B91" s="4"/>
    </row>
    <row r="92" spans="2:10" x14ac:dyDescent="0.25">
      <c r="B92" s="4"/>
    </row>
    <row r="93" spans="2:10" x14ac:dyDescent="0.25">
      <c r="B93" s="5"/>
    </row>
    <row r="94" spans="2:10" x14ac:dyDescent="0.25">
      <c r="B94" s="5"/>
    </row>
    <row r="95" spans="2:10" x14ac:dyDescent="0.25">
      <c r="B95" s="5"/>
    </row>
    <row r="96" spans="2:10" x14ac:dyDescent="0.25">
      <c r="B96" s="5"/>
    </row>
    <row r="97" spans="2:2" x14ac:dyDescent="0.25">
      <c r="B97" s="10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</sheetData>
  <autoFilter ref="B2:E70">
    <sortState ref="B2:E68">
      <sortCondition ref="C1"/>
    </sortState>
  </autoFilter>
  <sortState ref="J79:K87">
    <sortCondition ref="J79:J87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B4" sqref="B4"/>
    </sheetView>
  </sheetViews>
  <sheetFormatPr baseColWidth="10" defaultColWidth="11.42578125" defaultRowHeight="15.75" x14ac:dyDescent="0.25"/>
  <cols>
    <col min="1" max="1" width="15.42578125" style="3" bestFit="1" customWidth="1"/>
    <col min="2" max="2" width="12.7109375" style="3" customWidth="1"/>
    <col min="3" max="3" width="57.28515625" style="249" customWidth="1"/>
    <col min="4" max="4" width="35.28515625" style="3" bestFit="1" customWidth="1"/>
    <col min="5" max="5" width="84.140625" style="3" customWidth="1"/>
    <col min="6" max="6" width="59" style="28" bestFit="1" customWidth="1"/>
    <col min="7" max="7" width="16.42578125" style="3" bestFit="1" customWidth="1"/>
    <col min="8" max="8" width="23.85546875" style="3" bestFit="1" customWidth="1"/>
    <col min="9" max="9" width="11" style="3"/>
    <col min="10" max="10" width="11.42578125" style="3"/>
    <col min="11" max="12" width="11" style="3"/>
    <col min="13" max="13" width="11.42578125" style="3"/>
    <col min="14" max="14" width="44.7109375" style="3" customWidth="1"/>
    <col min="15" max="16384" width="11.42578125" style="3"/>
  </cols>
  <sheetData>
    <row r="1" spans="1:8" x14ac:dyDescent="0.25">
      <c r="A1" s="53" t="s">
        <v>778</v>
      </c>
      <c r="B1" s="28"/>
    </row>
    <row r="2" spans="1:8" s="15" customFormat="1" ht="36" customHeight="1" x14ac:dyDescent="0.25">
      <c r="A2" s="16" t="s">
        <v>0</v>
      </c>
      <c r="B2" s="16" t="s">
        <v>236</v>
      </c>
      <c r="C2" s="245" t="s">
        <v>3</v>
      </c>
      <c r="D2" s="16" t="s">
        <v>94</v>
      </c>
      <c r="E2" s="16" t="s">
        <v>1</v>
      </c>
      <c r="F2" s="55" t="s">
        <v>759</v>
      </c>
      <c r="G2" s="16" t="s">
        <v>2</v>
      </c>
      <c r="H2" s="16" t="s">
        <v>105</v>
      </c>
    </row>
    <row r="3" spans="1:8" s="5" customFormat="1" ht="21" customHeight="1" x14ac:dyDescent="0.25">
      <c r="A3" s="3" t="s">
        <v>118</v>
      </c>
      <c r="B3" s="8" t="s">
        <v>16</v>
      </c>
      <c r="C3" s="244" t="s">
        <v>807</v>
      </c>
      <c r="D3" s="5" t="s">
        <v>100</v>
      </c>
      <c r="E3" s="5" t="s">
        <v>43</v>
      </c>
      <c r="F3" s="49" t="s">
        <v>739</v>
      </c>
      <c r="G3" s="6" t="s">
        <v>86</v>
      </c>
      <c r="H3" s="5" t="s">
        <v>90</v>
      </c>
    </row>
    <row r="4" spans="1:8" s="5" customFormat="1" ht="21" customHeight="1" x14ac:dyDescent="0.25">
      <c r="A4" s="3" t="s">
        <v>119</v>
      </c>
      <c r="B4" s="8" t="s">
        <v>16</v>
      </c>
      <c r="C4" s="244" t="s">
        <v>810</v>
      </c>
      <c r="D4" s="5" t="s">
        <v>100</v>
      </c>
      <c r="E4" s="5" t="s">
        <v>54</v>
      </c>
      <c r="F4" s="49" t="s">
        <v>739</v>
      </c>
      <c r="G4" s="6" t="s">
        <v>86</v>
      </c>
      <c r="H4" s="5" t="s">
        <v>90</v>
      </c>
    </row>
    <row r="5" spans="1:8" s="5" customFormat="1" ht="21" customHeight="1" x14ac:dyDescent="0.25">
      <c r="A5" s="3" t="s">
        <v>120</v>
      </c>
      <c r="B5" s="8" t="s">
        <v>16</v>
      </c>
      <c r="C5" s="244" t="s">
        <v>811</v>
      </c>
      <c r="D5" s="5" t="s">
        <v>100</v>
      </c>
      <c r="E5" s="5" t="s">
        <v>55</v>
      </c>
      <c r="F5" s="49" t="s">
        <v>739</v>
      </c>
      <c r="G5" s="6" t="s">
        <v>86</v>
      </c>
      <c r="H5" s="5" t="s">
        <v>90</v>
      </c>
    </row>
    <row r="6" spans="1:8" s="5" customFormat="1" ht="21" customHeight="1" x14ac:dyDescent="0.25">
      <c r="A6" s="3" t="s">
        <v>121</v>
      </c>
      <c r="B6" s="8" t="s">
        <v>16</v>
      </c>
      <c r="C6" s="244" t="s">
        <v>812</v>
      </c>
      <c r="D6" s="5" t="s">
        <v>100</v>
      </c>
      <c r="E6" s="5" t="s">
        <v>58</v>
      </c>
      <c r="F6" s="28" t="s">
        <v>753</v>
      </c>
      <c r="G6" s="6" t="s">
        <v>86</v>
      </c>
      <c r="H6" s="5" t="s">
        <v>93</v>
      </c>
    </row>
    <row r="7" spans="1:8" s="5" customFormat="1" ht="21" customHeight="1" x14ac:dyDescent="0.25">
      <c r="A7" s="3" t="s">
        <v>122</v>
      </c>
      <c r="B7" s="5" t="s">
        <v>16</v>
      </c>
      <c r="C7" s="244" t="s">
        <v>813</v>
      </c>
      <c r="D7" s="5" t="s">
        <v>100</v>
      </c>
      <c r="E7" s="5" t="s">
        <v>830</v>
      </c>
      <c r="F7" s="6" t="s">
        <v>754</v>
      </c>
      <c r="G7" s="232" t="s">
        <v>86</v>
      </c>
      <c r="H7" s="5" t="s">
        <v>113</v>
      </c>
    </row>
    <row r="8" spans="1:8" s="5" customFormat="1" ht="21" customHeight="1" x14ac:dyDescent="0.25">
      <c r="A8" s="3" t="s">
        <v>123</v>
      </c>
      <c r="B8" s="5" t="s">
        <v>16</v>
      </c>
      <c r="C8" s="244" t="s">
        <v>814</v>
      </c>
      <c r="D8" s="5" t="s">
        <v>100</v>
      </c>
      <c r="E8" s="5" t="s">
        <v>60</v>
      </c>
      <c r="F8" s="6" t="s">
        <v>72</v>
      </c>
      <c r="G8" s="232" t="s">
        <v>86</v>
      </c>
      <c r="H8" s="5" t="s">
        <v>114</v>
      </c>
    </row>
    <row r="9" spans="1:8" s="5" customFormat="1" ht="21" customHeight="1" x14ac:dyDescent="0.25">
      <c r="A9" s="3" t="s">
        <v>124</v>
      </c>
      <c r="B9" s="5" t="s">
        <v>16</v>
      </c>
      <c r="C9" s="244" t="s">
        <v>821</v>
      </c>
      <c r="D9" s="5" t="s">
        <v>100</v>
      </c>
      <c r="E9" s="5" t="s">
        <v>62</v>
      </c>
      <c r="F9" s="6" t="s">
        <v>73</v>
      </c>
      <c r="G9" s="232" t="s">
        <v>86</v>
      </c>
      <c r="H9" s="5" t="s">
        <v>113</v>
      </c>
    </row>
    <row r="10" spans="1:8" s="5" customFormat="1" ht="21" customHeight="1" x14ac:dyDescent="0.25">
      <c r="A10" s="5" t="s">
        <v>125</v>
      </c>
      <c r="B10" s="8" t="s">
        <v>16</v>
      </c>
      <c r="C10" s="244" t="s">
        <v>815</v>
      </c>
      <c r="D10" s="5" t="s">
        <v>95</v>
      </c>
      <c r="E10" s="5" t="s">
        <v>44</v>
      </c>
      <c r="F10" s="224" t="s">
        <v>739</v>
      </c>
      <c r="G10" s="6" t="s">
        <v>86</v>
      </c>
      <c r="H10" s="5" t="s">
        <v>90</v>
      </c>
    </row>
    <row r="11" spans="1:8" s="5" customFormat="1" ht="21" customHeight="1" x14ac:dyDescent="0.25">
      <c r="A11" s="5" t="s">
        <v>126</v>
      </c>
      <c r="B11" s="8" t="s">
        <v>16</v>
      </c>
      <c r="C11" s="244" t="s">
        <v>816</v>
      </c>
      <c r="D11" s="5" t="s">
        <v>95</v>
      </c>
      <c r="E11" s="5" t="s">
        <v>831</v>
      </c>
      <c r="F11" s="6" t="s">
        <v>755</v>
      </c>
      <c r="G11" s="6" t="s">
        <v>86</v>
      </c>
      <c r="H11" s="5" t="s">
        <v>90</v>
      </c>
    </row>
    <row r="12" spans="1:8" s="5" customFormat="1" ht="21" customHeight="1" x14ac:dyDescent="0.25">
      <c r="A12" s="3" t="s">
        <v>127</v>
      </c>
      <c r="B12" s="11" t="s">
        <v>4</v>
      </c>
      <c r="C12" s="244" t="s">
        <v>817</v>
      </c>
      <c r="D12" s="5" t="s">
        <v>95</v>
      </c>
      <c r="E12" s="5" t="s">
        <v>22</v>
      </c>
      <c r="F12" s="6" t="s">
        <v>67</v>
      </c>
      <c r="G12" s="6" t="s">
        <v>76</v>
      </c>
      <c r="H12" s="5" t="s">
        <v>109</v>
      </c>
    </row>
    <row r="13" spans="1:8" s="5" customFormat="1" ht="21" customHeight="1" x14ac:dyDescent="0.25">
      <c r="A13" s="3" t="s">
        <v>128</v>
      </c>
      <c r="B13" s="11" t="s">
        <v>4</v>
      </c>
      <c r="C13" s="244" t="s">
        <v>815</v>
      </c>
      <c r="D13" s="5" t="s">
        <v>95</v>
      </c>
      <c r="E13" s="5" t="s">
        <v>22</v>
      </c>
      <c r="F13" s="49" t="s">
        <v>739</v>
      </c>
      <c r="G13" s="6" t="s">
        <v>76</v>
      </c>
      <c r="H13" s="5" t="s">
        <v>109</v>
      </c>
    </row>
    <row r="14" spans="1:8" s="5" customFormat="1" ht="21" customHeight="1" x14ac:dyDescent="0.25">
      <c r="A14" s="3" t="s">
        <v>129</v>
      </c>
      <c r="B14" s="8" t="s">
        <v>4</v>
      </c>
      <c r="C14" s="244" t="s">
        <v>816</v>
      </c>
      <c r="D14" s="5" t="s">
        <v>95</v>
      </c>
      <c r="E14" s="5" t="s">
        <v>45</v>
      </c>
      <c r="F14" s="28" t="s">
        <v>755</v>
      </c>
      <c r="G14" s="6" t="s">
        <v>76</v>
      </c>
      <c r="H14" s="5" t="s">
        <v>90</v>
      </c>
    </row>
    <row r="15" spans="1:8" s="5" customFormat="1" ht="21" customHeight="1" x14ac:dyDescent="0.25">
      <c r="A15" s="3" t="s">
        <v>130</v>
      </c>
      <c r="B15" s="5" t="s">
        <v>4</v>
      </c>
      <c r="C15" s="244" t="s">
        <v>818</v>
      </c>
      <c r="D15" s="5" t="s">
        <v>95</v>
      </c>
      <c r="E15" s="5" t="s">
        <v>59</v>
      </c>
      <c r="F15" s="6" t="s">
        <v>72</v>
      </c>
      <c r="G15" s="232" t="s">
        <v>76</v>
      </c>
      <c r="H15" s="5" t="s">
        <v>114</v>
      </c>
    </row>
    <row r="16" spans="1:8" s="5" customFormat="1" ht="21" customHeight="1" x14ac:dyDescent="0.25">
      <c r="A16" s="3" t="s">
        <v>131</v>
      </c>
      <c r="B16" s="5" t="s">
        <v>4</v>
      </c>
      <c r="C16" s="244" t="s">
        <v>819</v>
      </c>
      <c r="D16" s="5" t="s">
        <v>95</v>
      </c>
      <c r="E16" s="5" t="s">
        <v>61</v>
      </c>
      <c r="F16" s="6" t="s">
        <v>73</v>
      </c>
      <c r="G16" s="232" t="s">
        <v>76</v>
      </c>
      <c r="H16" s="30" t="s">
        <v>377</v>
      </c>
    </row>
    <row r="17" spans="1:15" s="5" customFormat="1" ht="21" customHeight="1" x14ac:dyDescent="0.25">
      <c r="A17" s="3" t="s">
        <v>132</v>
      </c>
      <c r="B17" s="5" t="s">
        <v>19</v>
      </c>
      <c r="C17" s="244" t="s">
        <v>820</v>
      </c>
      <c r="D17" s="5" t="s">
        <v>95</v>
      </c>
      <c r="E17" s="5" t="s">
        <v>839</v>
      </c>
      <c r="F17" s="6" t="s">
        <v>71</v>
      </c>
      <c r="G17" s="232" t="s">
        <v>76</v>
      </c>
      <c r="H17" s="5" t="s">
        <v>112</v>
      </c>
    </row>
    <row r="18" spans="1:15" s="5" customFormat="1" ht="21" customHeight="1" x14ac:dyDescent="0.25">
      <c r="A18" s="3" t="s">
        <v>133</v>
      </c>
      <c r="B18" s="11" t="s">
        <v>8</v>
      </c>
      <c r="C18" s="244" t="s">
        <v>817</v>
      </c>
      <c r="D18" s="5" t="s">
        <v>95</v>
      </c>
      <c r="E18" s="5" t="s">
        <v>22</v>
      </c>
      <c r="F18" s="6" t="s">
        <v>67</v>
      </c>
      <c r="G18" s="6" t="s">
        <v>80</v>
      </c>
      <c r="H18" s="5" t="s">
        <v>111</v>
      </c>
    </row>
    <row r="19" spans="1:15" s="5" customFormat="1" ht="21" customHeight="1" x14ac:dyDescent="0.25">
      <c r="A19" s="3" t="s">
        <v>134</v>
      </c>
      <c r="B19" s="11" t="s">
        <v>8</v>
      </c>
      <c r="C19" s="244" t="s">
        <v>815</v>
      </c>
      <c r="D19" s="5" t="s">
        <v>95</v>
      </c>
      <c r="E19" s="5" t="s">
        <v>22</v>
      </c>
      <c r="F19" s="49" t="s">
        <v>739</v>
      </c>
      <c r="G19" s="6" t="s">
        <v>80</v>
      </c>
      <c r="H19" s="5" t="s">
        <v>111</v>
      </c>
    </row>
    <row r="20" spans="1:15" s="5" customFormat="1" ht="21" customHeight="1" x14ac:dyDescent="0.25">
      <c r="A20" s="3" t="s">
        <v>135</v>
      </c>
      <c r="B20" s="8" t="s">
        <v>8</v>
      </c>
      <c r="C20" s="244" t="s">
        <v>816</v>
      </c>
      <c r="D20" s="5" t="s">
        <v>95</v>
      </c>
      <c r="E20" s="5" t="s">
        <v>45</v>
      </c>
      <c r="F20" s="49" t="s">
        <v>739</v>
      </c>
      <c r="G20" s="6" t="s">
        <v>80</v>
      </c>
      <c r="H20" s="5" t="s">
        <v>90</v>
      </c>
    </row>
    <row r="21" spans="1:15" s="5" customFormat="1" ht="21" customHeight="1" x14ac:dyDescent="0.25">
      <c r="A21" s="3" t="s">
        <v>136</v>
      </c>
      <c r="B21" s="8" t="s">
        <v>8</v>
      </c>
      <c r="C21" s="244" t="s">
        <v>822</v>
      </c>
      <c r="D21" s="5" t="s">
        <v>95</v>
      </c>
      <c r="E21" s="5" t="s">
        <v>56</v>
      </c>
      <c r="F21" s="6" t="s">
        <v>752</v>
      </c>
      <c r="G21" s="6" t="s">
        <v>89</v>
      </c>
      <c r="H21" s="5" t="s">
        <v>93</v>
      </c>
    </row>
    <row r="22" spans="1:15" s="5" customFormat="1" ht="21" customHeight="1" x14ac:dyDescent="0.25">
      <c r="A22" s="3" t="s">
        <v>137</v>
      </c>
      <c r="B22" s="5" t="s">
        <v>8</v>
      </c>
      <c r="C22" s="244" t="s">
        <v>820</v>
      </c>
      <c r="D22" s="5" t="s">
        <v>95</v>
      </c>
      <c r="E22" s="5" t="s">
        <v>839</v>
      </c>
      <c r="F22" s="6" t="s">
        <v>754</v>
      </c>
      <c r="G22" s="232" t="s">
        <v>80</v>
      </c>
      <c r="H22" s="5" t="s">
        <v>112</v>
      </c>
    </row>
    <row r="23" spans="1:15" s="5" customFormat="1" ht="21" customHeight="1" x14ac:dyDescent="0.25">
      <c r="A23" s="3" t="s">
        <v>138</v>
      </c>
      <c r="B23" s="5" t="s">
        <v>8</v>
      </c>
      <c r="C23" s="244" t="s">
        <v>818</v>
      </c>
      <c r="D23" s="5" t="s">
        <v>95</v>
      </c>
      <c r="E23" s="5" t="s">
        <v>59</v>
      </c>
      <c r="F23" s="6" t="s">
        <v>72</v>
      </c>
      <c r="G23" s="232" t="s">
        <v>80</v>
      </c>
      <c r="H23" s="5" t="s">
        <v>114</v>
      </c>
    </row>
    <row r="24" spans="1:15" s="5" customFormat="1" ht="21" customHeight="1" x14ac:dyDescent="0.25">
      <c r="A24" s="3" t="s">
        <v>139</v>
      </c>
      <c r="B24" s="5" t="s">
        <v>8</v>
      </c>
      <c r="C24" s="244" t="s">
        <v>819</v>
      </c>
      <c r="D24" s="5" t="s">
        <v>95</v>
      </c>
      <c r="E24" s="5" t="s">
        <v>61</v>
      </c>
      <c r="F24" s="6" t="s">
        <v>73</v>
      </c>
      <c r="G24" s="232" t="s">
        <v>80</v>
      </c>
      <c r="H24" s="30" t="s">
        <v>377</v>
      </c>
    </row>
    <row r="25" spans="1:15" s="5" customFormat="1" ht="21" customHeight="1" x14ac:dyDescent="0.25">
      <c r="A25" s="3" t="s">
        <v>140</v>
      </c>
      <c r="B25" s="8" t="s">
        <v>18</v>
      </c>
      <c r="C25" s="244" t="s">
        <v>823</v>
      </c>
      <c r="D25" s="5" t="s">
        <v>98</v>
      </c>
      <c r="E25" s="5" t="s">
        <v>46</v>
      </c>
      <c r="F25" s="6" t="s">
        <v>740</v>
      </c>
      <c r="G25" s="6" t="s">
        <v>88</v>
      </c>
      <c r="H25" s="5" t="s">
        <v>90</v>
      </c>
    </row>
    <row r="26" spans="1:15" s="5" customFormat="1" ht="21" customHeight="1" x14ac:dyDescent="0.25">
      <c r="A26" s="3" t="s">
        <v>141</v>
      </c>
      <c r="B26" s="8" t="s">
        <v>18</v>
      </c>
      <c r="C26" s="244" t="s">
        <v>824</v>
      </c>
      <c r="D26" s="5" t="s">
        <v>98</v>
      </c>
      <c r="E26" s="5" t="s">
        <v>829</v>
      </c>
      <c r="F26" s="49" t="s">
        <v>739</v>
      </c>
      <c r="G26" s="6" t="s">
        <v>88</v>
      </c>
      <c r="H26" s="5" t="s">
        <v>90</v>
      </c>
    </row>
    <row r="27" spans="1:15" ht="21" customHeight="1" x14ac:dyDescent="0.25">
      <c r="A27" s="3" t="s">
        <v>142</v>
      </c>
      <c r="B27" s="8" t="s">
        <v>18</v>
      </c>
      <c r="C27" s="244" t="s">
        <v>270</v>
      </c>
      <c r="D27" s="5" t="s">
        <v>98</v>
      </c>
      <c r="E27" s="5" t="s">
        <v>57</v>
      </c>
      <c r="F27" s="6" t="s">
        <v>755</v>
      </c>
      <c r="G27" s="6" t="s">
        <v>88</v>
      </c>
      <c r="H27" s="5" t="s">
        <v>90</v>
      </c>
      <c r="J27" s="5"/>
    </row>
    <row r="28" spans="1:15" s="5" customFormat="1" ht="21" customHeight="1" x14ac:dyDescent="0.25">
      <c r="A28" s="3" t="s">
        <v>143</v>
      </c>
      <c r="B28" s="8" t="s">
        <v>18</v>
      </c>
      <c r="C28" s="244" t="s">
        <v>934</v>
      </c>
      <c r="D28" s="5" t="s">
        <v>98</v>
      </c>
      <c r="E28" s="5" t="s">
        <v>828</v>
      </c>
      <c r="F28" s="251" t="s">
        <v>788</v>
      </c>
      <c r="G28" s="6" t="s">
        <v>88</v>
      </c>
      <c r="H28" s="5" t="s">
        <v>92</v>
      </c>
      <c r="I28" s="3"/>
      <c r="M28" s="3"/>
      <c r="N28" s="3"/>
      <c r="O28" s="3"/>
    </row>
    <row r="29" spans="1:15" ht="21" customHeight="1" x14ac:dyDescent="0.25">
      <c r="A29" s="3" t="s">
        <v>144</v>
      </c>
      <c r="B29" s="5" t="s">
        <v>18</v>
      </c>
      <c r="C29" s="244" t="s">
        <v>825</v>
      </c>
      <c r="D29" s="5" t="s">
        <v>98</v>
      </c>
      <c r="E29" s="5" t="s">
        <v>826</v>
      </c>
      <c r="F29" s="6" t="s">
        <v>72</v>
      </c>
      <c r="G29" s="232" t="s">
        <v>88</v>
      </c>
      <c r="H29" s="5" t="s">
        <v>113</v>
      </c>
      <c r="J29" s="5"/>
    </row>
    <row r="30" spans="1:15" ht="21" customHeight="1" x14ac:dyDescent="0.25">
      <c r="A30" s="3" t="s">
        <v>145</v>
      </c>
      <c r="B30" s="5" t="s">
        <v>18</v>
      </c>
      <c r="C30" s="244" t="s">
        <v>277</v>
      </c>
      <c r="D30" s="5" t="s">
        <v>98</v>
      </c>
      <c r="E30" s="5" t="s">
        <v>827</v>
      </c>
      <c r="F30" s="6" t="s">
        <v>73</v>
      </c>
      <c r="G30" s="232" t="s">
        <v>88</v>
      </c>
      <c r="H30" s="5" t="s">
        <v>113</v>
      </c>
      <c r="J30" s="5"/>
      <c r="M30" s="5"/>
      <c r="N30" s="5"/>
      <c r="O30" s="5"/>
    </row>
    <row r="31" spans="1:15" ht="21" customHeight="1" x14ac:dyDescent="0.25">
      <c r="A31" s="3" t="s">
        <v>146</v>
      </c>
      <c r="B31" s="8" t="s">
        <v>17</v>
      </c>
      <c r="C31" s="244" t="s">
        <v>823</v>
      </c>
      <c r="D31" s="5" t="s">
        <v>98</v>
      </c>
      <c r="E31" s="5" t="s">
        <v>46</v>
      </c>
      <c r="F31" s="6" t="s">
        <v>740</v>
      </c>
      <c r="G31" s="6" t="s">
        <v>87</v>
      </c>
      <c r="H31" s="5" t="s">
        <v>90</v>
      </c>
      <c r="J31" s="5"/>
    </row>
    <row r="32" spans="1:15" ht="21" customHeight="1" x14ac:dyDescent="0.25">
      <c r="A32" s="3" t="s">
        <v>147</v>
      </c>
      <c r="B32" s="8" t="s">
        <v>17</v>
      </c>
      <c r="C32" s="244" t="s">
        <v>824</v>
      </c>
      <c r="D32" s="5" t="s">
        <v>98</v>
      </c>
      <c r="E32" s="5" t="s">
        <v>829</v>
      </c>
      <c r="F32" s="6" t="s">
        <v>740</v>
      </c>
      <c r="G32" s="6" t="s">
        <v>87</v>
      </c>
      <c r="H32" s="5" t="s">
        <v>90</v>
      </c>
      <c r="J32" s="5"/>
    </row>
    <row r="33" spans="1:15" ht="21" customHeight="1" x14ac:dyDescent="0.25">
      <c r="A33" s="5" t="s">
        <v>148</v>
      </c>
      <c r="B33" s="8" t="s">
        <v>17</v>
      </c>
      <c r="C33" s="244" t="s">
        <v>934</v>
      </c>
      <c r="D33" s="5" t="s">
        <v>98</v>
      </c>
      <c r="E33" s="5" t="s">
        <v>935</v>
      </c>
      <c r="F33" s="251" t="s">
        <v>788</v>
      </c>
      <c r="G33" s="6" t="s">
        <v>87</v>
      </c>
      <c r="H33" s="5" t="s">
        <v>92</v>
      </c>
      <c r="J33" s="5"/>
    </row>
    <row r="34" spans="1:15" s="5" customFormat="1" ht="21" customHeight="1" x14ac:dyDescent="0.25">
      <c r="A34" s="3" t="s">
        <v>149</v>
      </c>
      <c r="B34" s="8" t="s">
        <v>17</v>
      </c>
      <c r="C34" s="244" t="s">
        <v>270</v>
      </c>
      <c r="D34" s="5" t="s">
        <v>98</v>
      </c>
      <c r="E34" s="5" t="s">
        <v>57</v>
      </c>
      <c r="F34" s="6" t="s">
        <v>755</v>
      </c>
      <c r="G34" s="6" t="s">
        <v>87</v>
      </c>
      <c r="H34" s="5" t="s">
        <v>90</v>
      </c>
      <c r="I34" s="3"/>
      <c r="M34" s="3"/>
      <c r="N34" s="3"/>
      <c r="O34" s="3"/>
    </row>
    <row r="35" spans="1:15" s="29" customFormat="1" ht="21" customHeight="1" x14ac:dyDescent="0.25">
      <c r="A35" s="3" t="s">
        <v>150</v>
      </c>
      <c r="B35" s="5" t="s">
        <v>17</v>
      </c>
      <c r="C35" s="244" t="s">
        <v>825</v>
      </c>
      <c r="D35" s="5" t="s">
        <v>98</v>
      </c>
      <c r="E35" s="5" t="s">
        <v>63</v>
      </c>
      <c r="F35" s="6" t="s">
        <v>72</v>
      </c>
      <c r="G35" s="232" t="s">
        <v>87</v>
      </c>
      <c r="H35" s="5" t="s">
        <v>113</v>
      </c>
      <c r="I35" s="3"/>
      <c r="J35" s="5"/>
      <c r="M35" s="3"/>
      <c r="N35" s="3"/>
      <c r="O35" s="3"/>
    </row>
    <row r="36" spans="1:15" ht="21" customHeight="1" x14ac:dyDescent="0.25">
      <c r="A36" s="3" t="s">
        <v>151</v>
      </c>
      <c r="B36" s="5" t="s">
        <v>17</v>
      </c>
      <c r="C36" s="244" t="s">
        <v>277</v>
      </c>
      <c r="D36" s="5" t="s">
        <v>98</v>
      </c>
      <c r="E36" s="5" t="s">
        <v>63</v>
      </c>
      <c r="F36" s="6" t="s">
        <v>73</v>
      </c>
      <c r="G36" s="232" t="s">
        <v>87</v>
      </c>
      <c r="H36" s="5" t="s">
        <v>113</v>
      </c>
      <c r="J36" s="5"/>
    </row>
    <row r="37" spans="1:15" ht="21" customHeight="1" x14ac:dyDescent="0.25">
      <c r="A37" s="3" t="s">
        <v>152</v>
      </c>
      <c r="B37" s="8" t="s">
        <v>5</v>
      </c>
      <c r="C37" s="244" t="s">
        <v>262</v>
      </c>
      <c r="D37" s="5" t="s">
        <v>104</v>
      </c>
      <c r="E37" s="5" t="s">
        <v>31</v>
      </c>
      <c r="F37" s="6" t="s">
        <v>740</v>
      </c>
      <c r="G37" s="6" t="s">
        <v>77</v>
      </c>
      <c r="H37" s="5" t="s">
        <v>111</v>
      </c>
      <c r="J37" s="5"/>
    </row>
    <row r="38" spans="1:15" ht="21" customHeight="1" x14ac:dyDescent="0.25">
      <c r="A38" s="3" t="s">
        <v>153</v>
      </c>
      <c r="B38" s="8" t="s">
        <v>5</v>
      </c>
      <c r="C38" s="244" t="s">
        <v>273</v>
      </c>
      <c r="D38" s="5" t="s">
        <v>104</v>
      </c>
      <c r="E38" s="5" t="s">
        <v>33</v>
      </c>
      <c r="F38" s="49" t="s">
        <v>739</v>
      </c>
      <c r="G38" s="6" t="s">
        <v>77</v>
      </c>
      <c r="H38" s="5" t="s">
        <v>111</v>
      </c>
      <c r="J38" s="5"/>
    </row>
    <row r="39" spans="1:15" ht="21" customHeight="1" x14ac:dyDescent="0.25">
      <c r="A39" s="3" t="s">
        <v>154</v>
      </c>
      <c r="B39" s="8" t="s">
        <v>5</v>
      </c>
      <c r="C39" s="244" t="s">
        <v>253</v>
      </c>
      <c r="D39" s="5" t="s">
        <v>104</v>
      </c>
      <c r="E39" s="5" t="s">
        <v>37</v>
      </c>
      <c r="F39" s="224" t="s">
        <v>756</v>
      </c>
      <c r="G39" s="6" t="s">
        <v>77</v>
      </c>
      <c r="H39" s="5" t="s">
        <v>111</v>
      </c>
      <c r="J39" s="5"/>
    </row>
    <row r="40" spans="1:15" ht="21" customHeight="1" x14ac:dyDescent="0.25">
      <c r="A40" s="3" t="s">
        <v>155</v>
      </c>
      <c r="B40" s="8" t="s">
        <v>5</v>
      </c>
      <c r="C40" s="244" t="s">
        <v>255</v>
      </c>
      <c r="D40" s="5" t="s">
        <v>104</v>
      </c>
      <c r="E40" s="7" t="s">
        <v>38</v>
      </c>
      <c r="F40" s="6" t="s">
        <v>740</v>
      </c>
      <c r="G40" s="6" t="s">
        <v>77</v>
      </c>
      <c r="H40" s="5" t="s">
        <v>111</v>
      </c>
      <c r="J40" s="5"/>
    </row>
    <row r="41" spans="1:15" ht="21" customHeight="1" x14ac:dyDescent="0.25">
      <c r="A41" s="3" t="s">
        <v>156</v>
      </c>
      <c r="B41" s="8" t="s">
        <v>5</v>
      </c>
      <c r="C41" s="246" t="s">
        <v>258</v>
      </c>
      <c r="D41" s="10" t="s">
        <v>104</v>
      </c>
      <c r="E41" s="7" t="s">
        <v>39</v>
      </c>
      <c r="F41" s="6" t="s">
        <v>740</v>
      </c>
      <c r="G41" s="6" t="s">
        <v>77</v>
      </c>
      <c r="H41" s="5" t="s">
        <v>111</v>
      </c>
      <c r="J41" s="5"/>
    </row>
    <row r="42" spans="1:15" s="254" customFormat="1" ht="21" customHeight="1" x14ac:dyDescent="0.25">
      <c r="A42" s="5" t="s">
        <v>157</v>
      </c>
      <c r="B42" s="8" t="s">
        <v>5</v>
      </c>
      <c r="C42" s="244" t="s">
        <v>241</v>
      </c>
      <c r="D42" s="5" t="s">
        <v>104</v>
      </c>
      <c r="E42" s="5" t="s">
        <v>21</v>
      </c>
      <c r="F42" s="6" t="s">
        <v>787</v>
      </c>
      <c r="G42" s="6" t="s">
        <v>77</v>
      </c>
      <c r="H42" s="9" t="s">
        <v>808</v>
      </c>
    </row>
    <row r="43" spans="1:15" ht="21" customHeight="1" x14ac:dyDescent="0.25">
      <c r="A43" s="3" t="s">
        <v>158</v>
      </c>
      <c r="B43" s="5" t="s">
        <v>5</v>
      </c>
      <c r="C43" s="244" t="s">
        <v>832</v>
      </c>
      <c r="D43" s="5" t="s">
        <v>23</v>
      </c>
      <c r="E43" s="5" t="s">
        <v>336</v>
      </c>
      <c r="F43" s="6" t="s">
        <v>72</v>
      </c>
      <c r="G43" s="232" t="s">
        <v>77</v>
      </c>
      <c r="H43" s="5" t="s">
        <v>114</v>
      </c>
      <c r="J43" s="5"/>
    </row>
    <row r="44" spans="1:15" ht="21" customHeight="1" x14ac:dyDescent="0.25">
      <c r="A44" s="3" t="s">
        <v>159</v>
      </c>
      <c r="B44" s="8" t="s">
        <v>5</v>
      </c>
      <c r="C44" s="244" t="s">
        <v>891</v>
      </c>
      <c r="D44" s="5" t="s">
        <v>97</v>
      </c>
      <c r="E44" s="5" t="s">
        <v>892</v>
      </c>
      <c r="F44" s="62" t="s">
        <v>740</v>
      </c>
      <c r="G44" s="6" t="s">
        <v>77</v>
      </c>
      <c r="H44" s="5" t="s">
        <v>111</v>
      </c>
      <c r="J44" s="5"/>
    </row>
    <row r="45" spans="1:15" ht="21" customHeight="1" x14ac:dyDescent="0.25">
      <c r="A45" s="5" t="s">
        <v>160</v>
      </c>
      <c r="B45" s="8" t="s">
        <v>5</v>
      </c>
      <c r="C45" s="244" t="s">
        <v>352</v>
      </c>
      <c r="D45" s="5" t="s">
        <v>97</v>
      </c>
      <c r="E45" s="5" t="s">
        <v>962</v>
      </c>
      <c r="F45" s="224" t="s">
        <v>739</v>
      </c>
      <c r="G45" s="6" t="s">
        <v>77</v>
      </c>
      <c r="H45" s="5" t="s">
        <v>111</v>
      </c>
      <c r="J45" s="5"/>
    </row>
    <row r="46" spans="1:15" ht="21" customHeight="1" x14ac:dyDescent="0.25">
      <c r="A46" s="5" t="s">
        <v>161</v>
      </c>
      <c r="B46" s="8" t="s">
        <v>5</v>
      </c>
      <c r="C46" s="244" t="s">
        <v>353</v>
      </c>
      <c r="D46" s="5" t="s">
        <v>97</v>
      </c>
      <c r="E46" s="5" t="s">
        <v>32</v>
      </c>
      <c r="F46" s="224" t="s">
        <v>739</v>
      </c>
      <c r="G46" s="6" t="s">
        <v>77</v>
      </c>
      <c r="H46" s="5" t="s">
        <v>111</v>
      </c>
      <c r="J46" s="5"/>
    </row>
    <row r="47" spans="1:15" ht="21" customHeight="1" x14ac:dyDescent="0.25">
      <c r="A47" s="3" t="s">
        <v>162</v>
      </c>
      <c r="B47" s="8" t="s">
        <v>5</v>
      </c>
      <c r="C47" s="244" t="s">
        <v>249</v>
      </c>
      <c r="D47" s="5" t="s">
        <v>97</v>
      </c>
      <c r="E47" s="5" t="s">
        <v>963</v>
      </c>
      <c r="F47" s="49" t="s">
        <v>739</v>
      </c>
      <c r="G47" s="6" t="s">
        <v>77</v>
      </c>
      <c r="H47" s="5" t="s">
        <v>108</v>
      </c>
      <c r="J47" s="5"/>
    </row>
    <row r="48" spans="1:15" ht="21" customHeight="1" x14ac:dyDescent="0.25">
      <c r="A48" s="3" t="s">
        <v>163</v>
      </c>
      <c r="B48" s="8" t="s">
        <v>5</v>
      </c>
      <c r="C48" s="244" t="s">
        <v>242</v>
      </c>
      <c r="D48" s="5" t="s">
        <v>97</v>
      </c>
      <c r="E48" s="5" t="s">
        <v>964</v>
      </c>
      <c r="F48" s="49" t="s">
        <v>739</v>
      </c>
      <c r="G48" s="6" t="s">
        <v>77</v>
      </c>
      <c r="H48" s="5" t="s">
        <v>108</v>
      </c>
      <c r="J48" s="5"/>
    </row>
    <row r="49" spans="1:10" ht="21" customHeight="1" x14ac:dyDescent="0.25">
      <c r="A49" s="3" t="s">
        <v>164</v>
      </c>
      <c r="B49" s="8" t="s">
        <v>5</v>
      </c>
      <c r="C49" s="244" t="s">
        <v>442</v>
      </c>
      <c r="D49" s="5" t="s">
        <v>97</v>
      </c>
      <c r="E49" s="5" t="s">
        <v>965</v>
      </c>
      <c r="F49" s="49" t="s">
        <v>739</v>
      </c>
      <c r="G49" s="6" t="s">
        <v>77</v>
      </c>
      <c r="H49" s="5" t="s">
        <v>108</v>
      </c>
      <c r="J49" s="5"/>
    </row>
    <row r="50" spans="1:10" ht="21" customHeight="1" x14ac:dyDescent="0.25">
      <c r="A50" s="3" t="s">
        <v>165</v>
      </c>
      <c r="B50" s="8" t="s">
        <v>5</v>
      </c>
      <c r="C50" s="244" t="s">
        <v>237</v>
      </c>
      <c r="D50" s="5" t="s">
        <v>97</v>
      </c>
      <c r="E50" s="5" t="s">
        <v>966</v>
      </c>
      <c r="F50" s="49" t="s">
        <v>739</v>
      </c>
      <c r="G50" s="6" t="s">
        <v>77</v>
      </c>
      <c r="H50" s="5" t="s">
        <v>108</v>
      </c>
      <c r="J50" s="5"/>
    </row>
    <row r="51" spans="1:10" ht="21" customHeight="1" x14ac:dyDescent="0.25">
      <c r="A51" s="3" t="s">
        <v>166</v>
      </c>
      <c r="B51" s="8" t="s">
        <v>5</v>
      </c>
      <c r="C51" s="247" t="s">
        <v>246</v>
      </c>
      <c r="D51" s="5" t="s">
        <v>97</v>
      </c>
      <c r="E51" s="4" t="s">
        <v>962</v>
      </c>
      <c r="F51" s="49" t="s">
        <v>739</v>
      </c>
      <c r="G51" s="6" t="s">
        <v>77</v>
      </c>
      <c r="H51" s="5" t="s">
        <v>108</v>
      </c>
      <c r="J51" s="5"/>
    </row>
    <row r="52" spans="1:10" ht="21" customHeight="1" x14ac:dyDescent="0.25">
      <c r="A52" s="3" t="s">
        <v>167</v>
      </c>
      <c r="B52" s="5" t="s">
        <v>5</v>
      </c>
      <c r="C52" s="244" t="s">
        <v>284</v>
      </c>
      <c r="D52" s="5" t="s">
        <v>97</v>
      </c>
      <c r="E52" s="5" t="s">
        <v>840</v>
      </c>
      <c r="F52" s="6" t="s">
        <v>800</v>
      </c>
      <c r="G52" s="232" t="s">
        <v>77</v>
      </c>
      <c r="H52" s="30" t="s">
        <v>801</v>
      </c>
      <c r="J52" s="5"/>
    </row>
    <row r="53" spans="1:10" s="254" customFormat="1" ht="21" customHeight="1" x14ac:dyDescent="0.25">
      <c r="A53" s="3" t="s">
        <v>168</v>
      </c>
      <c r="B53" s="8" t="s">
        <v>5</v>
      </c>
      <c r="C53" s="244" t="s">
        <v>271</v>
      </c>
      <c r="D53" s="5" t="s">
        <v>103</v>
      </c>
      <c r="E53" s="5" t="s">
        <v>279</v>
      </c>
      <c r="F53" s="49" t="s">
        <v>739</v>
      </c>
      <c r="G53" s="6" t="s">
        <v>77</v>
      </c>
      <c r="H53" s="5" t="s">
        <v>111</v>
      </c>
    </row>
    <row r="54" spans="1:10" s="254" customFormat="1" ht="21" customHeight="1" x14ac:dyDescent="0.25">
      <c r="A54" s="3" t="s">
        <v>169</v>
      </c>
      <c r="B54" s="8" t="s">
        <v>5</v>
      </c>
      <c r="C54" s="244" t="s">
        <v>879</v>
      </c>
      <c r="D54" s="5" t="s">
        <v>103</v>
      </c>
      <c r="E54" s="5" t="s">
        <v>30</v>
      </c>
      <c r="F54" s="28" t="s">
        <v>67</v>
      </c>
      <c r="G54" s="6" t="s">
        <v>77</v>
      </c>
      <c r="H54" s="5" t="s">
        <v>111</v>
      </c>
    </row>
    <row r="55" spans="1:10" ht="21" customHeight="1" x14ac:dyDescent="0.25">
      <c r="A55" s="3" t="s">
        <v>170</v>
      </c>
      <c r="B55" s="8" t="s">
        <v>5</v>
      </c>
      <c r="C55" s="248" t="s">
        <v>767</v>
      </c>
      <c r="D55" s="5" t="s">
        <v>103</v>
      </c>
      <c r="E55" s="5" t="s">
        <v>769</v>
      </c>
      <c r="F55" s="239" t="s">
        <v>371</v>
      </c>
      <c r="G55" s="232" t="s">
        <v>77</v>
      </c>
      <c r="H55" s="5" t="s">
        <v>115</v>
      </c>
      <c r="J55" s="5"/>
    </row>
    <row r="56" spans="1:10" ht="21" customHeight="1" x14ac:dyDescent="0.25">
      <c r="A56" s="5" t="s">
        <v>171</v>
      </c>
      <c r="B56" s="8" t="s">
        <v>5</v>
      </c>
      <c r="C56" s="244" t="s">
        <v>276</v>
      </c>
      <c r="D56" s="5" t="s">
        <v>103</v>
      </c>
      <c r="E56" s="5" t="s">
        <v>41</v>
      </c>
      <c r="F56" s="224" t="s">
        <v>739</v>
      </c>
      <c r="G56" s="6" t="s">
        <v>77</v>
      </c>
      <c r="H56" s="5" t="s">
        <v>108</v>
      </c>
      <c r="J56" s="5"/>
    </row>
    <row r="57" spans="1:10" s="255" customFormat="1" ht="21" customHeight="1" x14ac:dyDescent="0.25">
      <c r="A57" s="3" t="s">
        <v>172</v>
      </c>
      <c r="B57" s="8" t="s">
        <v>5</v>
      </c>
      <c r="C57" s="244" t="s">
        <v>280</v>
      </c>
      <c r="D57" s="5" t="s">
        <v>103</v>
      </c>
      <c r="E57" s="5" t="s">
        <v>279</v>
      </c>
      <c r="F57" s="49" t="s">
        <v>739</v>
      </c>
      <c r="G57" s="6" t="s">
        <v>77</v>
      </c>
      <c r="H57" s="5" t="s">
        <v>108</v>
      </c>
    </row>
    <row r="58" spans="1:10" ht="21" customHeight="1" x14ac:dyDescent="0.25">
      <c r="A58" s="5" t="s">
        <v>173</v>
      </c>
      <c r="B58" s="8" t="s">
        <v>5</v>
      </c>
      <c r="C58" s="244" t="s">
        <v>272</v>
      </c>
      <c r="D58" s="5" t="s">
        <v>103</v>
      </c>
      <c r="E58" s="5" t="s">
        <v>49</v>
      </c>
      <c r="F58" s="6" t="s">
        <v>757</v>
      </c>
      <c r="G58" s="6" t="s">
        <v>77</v>
      </c>
      <c r="H58" s="5" t="s">
        <v>91</v>
      </c>
      <c r="J58" s="5"/>
    </row>
    <row r="59" spans="1:10" s="254" customFormat="1" ht="21" customHeight="1" x14ac:dyDescent="0.25">
      <c r="A59" s="3" t="s">
        <v>174</v>
      </c>
      <c r="B59" s="5" t="s">
        <v>5</v>
      </c>
      <c r="C59" s="244" t="s">
        <v>766</v>
      </c>
      <c r="D59" s="5" t="s">
        <v>103</v>
      </c>
      <c r="E59" s="5" t="s">
        <v>768</v>
      </c>
      <c r="F59" s="6" t="s">
        <v>75</v>
      </c>
      <c r="G59" s="232" t="s">
        <v>77</v>
      </c>
      <c r="H59" s="5" t="s">
        <v>115</v>
      </c>
    </row>
    <row r="60" spans="1:10" s="254" customFormat="1" ht="21" customHeight="1" x14ac:dyDescent="0.25">
      <c r="A60" s="5" t="s">
        <v>175</v>
      </c>
      <c r="B60" s="5" t="s">
        <v>20</v>
      </c>
      <c r="C60" s="244" t="s">
        <v>259</v>
      </c>
      <c r="D60" s="5" t="s">
        <v>104</v>
      </c>
      <c r="E60" s="5" t="s">
        <v>64</v>
      </c>
      <c r="F60" s="6" t="s">
        <v>740</v>
      </c>
      <c r="G60" s="232" t="s">
        <v>77</v>
      </c>
      <c r="H60" s="30" t="s">
        <v>114</v>
      </c>
    </row>
    <row r="61" spans="1:10" ht="21" customHeight="1" x14ac:dyDescent="0.25">
      <c r="A61" s="3" t="s">
        <v>176</v>
      </c>
      <c r="B61" s="8" t="s">
        <v>12</v>
      </c>
      <c r="C61" s="244" t="s">
        <v>65</v>
      </c>
      <c r="D61" s="5" t="s">
        <v>99</v>
      </c>
      <c r="E61" s="5" t="s">
        <v>50</v>
      </c>
      <c r="F61" s="6" t="s">
        <v>741</v>
      </c>
      <c r="G61" s="6" t="s">
        <v>84</v>
      </c>
      <c r="H61" s="5" t="s">
        <v>91</v>
      </c>
      <c r="J61" s="5"/>
    </row>
    <row r="62" spans="1:10" ht="21" customHeight="1" x14ac:dyDescent="0.25">
      <c r="A62" s="5" t="s">
        <v>177</v>
      </c>
      <c r="B62" s="5" t="s">
        <v>12</v>
      </c>
      <c r="C62" s="244" t="s">
        <v>833</v>
      </c>
      <c r="D62" s="5" t="s">
        <v>23</v>
      </c>
      <c r="E62" s="7" t="s">
        <v>23</v>
      </c>
      <c r="F62" s="6" t="s">
        <v>72</v>
      </c>
      <c r="G62" s="232" t="s">
        <v>84</v>
      </c>
      <c r="H62" s="5" t="s">
        <v>113</v>
      </c>
      <c r="J62" s="5"/>
    </row>
    <row r="63" spans="1:10" ht="21" customHeight="1" x14ac:dyDescent="0.25">
      <c r="A63" s="3" t="s">
        <v>178</v>
      </c>
      <c r="B63" s="8" t="s">
        <v>12</v>
      </c>
      <c r="C63" s="244" t="s">
        <v>893</v>
      </c>
      <c r="D63" s="5" t="s">
        <v>97</v>
      </c>
      <c r="E63" s="7" t="s">
        <v>894</v>
      </c>
      <c r="F63" s="62" t="s">
        <v>742</v>
      </c>
      <c r="G63" s="6" t="s">
        <v>84</v>
      </c>
      <c r="H63" s="5" t="s">
        <v>111</v>
      </c>
      <c r="J63" s="5"/>
    </row>
    <row r="64" spans="1:10" ht="21" customHeight="1" x14ac:dyDescent="0.25">
      <c r="A64" s="5" t="s">
        <v>179</v>
      </c>
      <c r="B64" s="5" t="s">
        <v>10</v>
      </c>
      <c r="C64" s="244" t="s">
        <v>833</v>
      </c>
      <c r="D64" s="5" t="s">
        <v>23</v>
      </c>
      <c r="E64" s="7" t="s">
        <v>23</v>
      </c>
      <c r="F64" s="6" t="s">
        <v>72</v>
      </c>
      <c r="G64" s="232" t="s">
        <v>82</v>
      </c>
      <c r="H64" s="5" t="s">
        <v>113</v>
      </c>
      <c r="J64" s="5"/>
    </row>
    <row r="65" spans="1:10" ht="21" customHeight="1" x14ac:dyDescent="0.25">
      <c r="A65" s="3" t="s">
        <v>180</v>
      </c>
      <c r="B65" s="8" t="s">
        <v>10</v>
      </c>
      <c r="C65" s="244" t="s">
        <v>893</v>
      </c>
      <c r="D65" s="5" t="s">
        <v>97</v>
      </c>
      <c r="E65" s="7" t="s">
        <v>894</v>
      </c>
      <c r="F65" s="62" t="s">
        <v>740</v>
      </c>
      <c r="G65" s="6" t="s">
        <v>82</v>
      </c>
      <c r="H65" s="5" t="s">
        <v>109</v>
      </c>
      <c r="J65" s="5"/>
    </row>
    <row r="66" spans="1:10" s="254" customFormat="1" ht="21" customHeight="1" x14ac:dyDescent="0.25">
      <c r="A66" s="5" t="s">
        <v>181</v>
      </c>
      <c r="B66" s="8" t="s">
        <v>10</v>
      </c>
      <c r="C66" s="244" t="s">
        <v>239</v>
      </c>
      <c r="D66" s="5" t="s">
        <v>97</v>
      </c>
      <c r="E66" s="5" t="s">
        <v>35</v>
      </c>
      <c r="F66" s="6" t="s">
        <v>743</v>
      </c>
      <c r="G66" s="6" t="s">
        <v>82</v>
      </c>
      <c r="H66" s="5" t="s">
        <v>111</v>
      </c>
    </row>
    <row r="67" spans="1:10" s="254" customFormat="1" ht="21" customHeight="1" x14ac:dyDescent="0.25">
      <c r="A67" s="5" t="s">
        <v>182</v>
      </c>
      <c r="B67" s="8" t="s">
        <v>10</v>
      </c>
      <c r="C67" s="244" t="s">
        <v>251</v>
      </c>
      <c r="D67" s="5" t="s">
        <v>97</v>
      </c>
      <c r="E67" s="7" t="s">
        <v>40</v>
      </c>
      <c r="F67" s="6" t="s">
        <v>69</v>
      </c>
      <c r="G67" s="6" t="s">
        <v>82</v>
      </c>
      <c r="H67" s="5" t="s">
        <v>111</v>
      </c>
    </row>
    <row r="68" spans="1:10" s="254" customFormat="1" ht="21" customHeight="1" x14ac:dyDescent="0.25">
      <c r="A68" s="3" t="s">
        <v>183</v>
      </c>
      <c r="B68" s="8" t="s">
        <v>10</v>
      </c>
      <c r="C68" s="244" t="s">
        <v>354</v>
      </c>
      <c r="D68" s="5" t="s">
        <v>97</v>
      </c>
      <c r="E68" s="5" t="s">
        <v>53</v>
      </c>
      <c r="F68" s="49" t="s">
        <v>739</v>
      </c>
      <c r="G68" s="6" t="s">
        <v>82</v>
      </c>
      <c r="H68" s="5" t="s">
        <v>91</v>
      </c>
    </row>
    <row r="69" spans="1:10" ht="21" customHeight="1" x14ac:dyDescent="0.25">
      <c r="A69" s="3" t="s">
        <v>184</v>
      </c>
      <c r="B69" s="5" t="s">
        <v>10</v>
      </c>
      <c r="C69" s="244" t="s">
        <v>244</v>
      </c>
      <c r="D69" s="5" t="s">
        <v>97</v>
      </c>
      <c r="E69" s="5" t="s">
        <v>840</v>
      </c>
      <c r="F69" s="27" t="s">
        <v>979</v>
      </c>
      <c r="G69" s="232" t="s">
        <v>82</v>
      </c>
      <c r="H69" s="5" t="s">
        <v>112</v>
      </c>
      <c r="J69" s="5"/>
    </row>
    <row r="70" spans="1:10" ht="21" customHeight="1" x14ac:dyDescent="0.25">
      <c r="A70" s="3" t="s">
        <v>185</v>
      </c>
      <c r="B70" s="8" t="s">
        <v>9</v>
      </c>
      <c r="C70" s="244" t="s">
        <v>264</v>
      </c>
      <c r="D70" s="5" t="s">
        <v>750</v>
      </c>
      <c r="E70" s="5" t="s">
        <v>47</v>
      </c>
      <c r="F70" s="6" t="s">
        <v>744</v>
      </c>
      <c r="G70" s="6" t="s">
        <v>81</v>
      </c>
      <c r="H70" s="5" t="s">
        <v>90</v>
      </c>
      <c r="J70" s="5"/>
    </row>
    <row r="71" spans="1:10" s="254" customFormat="1" ht="21" customHeight="1" x14ac:dyDescent="0.25">
      <c r="A71" s="5" t="s">
        <v>186</v>
      </c>
      <c r="B71" s="8" t="s">
        <v>9</v>
      </c>
      <c r="C71" s="244" t="s">
        <v>263</v>
      </c>
      <c r="D71" s="5" t="s">
        <v>751</v>
      </c>
      <c r="E71" s="5" t="s">
        <v>48</v>
      </c>
      <c r="F71" s="6" t="s">
        <v>744</v>
      </c>
      <c r="G71" s="6" t="s">
        <v>81</v>
      </c>
      <c r="H71" s="5" t="s">
        <v>90</v>
      </c>
    </row>
    <row r="72" spans="1:10" s="254" customFormat="1" ht="21" customHeight="1" x14ac:dyDescent="0.25">
      <c r="A72" s="5" t="s">
        <v>187</v>
      </c>
      <c r="B72" s="8" t="s">
        <v>9</v>
      </c>
      <c r="C72" s="244" t="s">
        <v>954</v>
      </c>
      <c r="D72" s="5" t="s">
        <v>750</v>
      </c>
      <c r="E72" s="5" t="s">
        <v>951</v>
      </c>
      <c r="F72" s="6" t="s">
        <v>740</v>
      </c>
      <c r="G72" s="6" t="s">
        <v>81</v>
      </c>
      <c r="H72" s="5" t="s">
        <v>90</v>
      </c>
    </row>
    <row r="73" spans="1:10" s="254" customFormat="1" ht="21" customHeight="1" x14ac:dyDescent="0.25">
      <c r="A73" s="5" t="s">
        <v>188</v>
      </c>
      <c r="B73" s="8" t="s">
        <v>9</v>
      </c>
      <c r="C73" s="244" t="s">
        <v>953</v>
      </c>
      <c r="D73" s="5" t="s">
        <v>750</v>
      </c>
      <c r="E73" s="5" t="s">
        <v>952</v>
      </c>
      <c r="F73" s="6" t="s">
        <v>740</v>
      </c>
      <c r="G73" s="6" t="s">
        <v>81</v>
      </c>
      <c r="H73" s="5" t="s">
        <v>90</v>
      </c>
    </row>
    <row r="74" spans="1:10" ht="21" customHeight="1" x14ac:dyDescent="0.25">
      <c r="A74" s="5" t="s">
        <v>189</v>
      </c>
      <c r="B74" s="8" t="s">
        <v>9</v>
      </c>
      <c r="C74" s="244" t="s">
        <v>936</v>
      </c>
      <c r="D74" s="5" t="s">
        <v>116</v>
      </c>
      <c r="E74" s="5" t="s">
        <v>938</v>
      </c>
      <c r="F74" s="232" t="s">
        <v>809</v>
      </c>
      <c r="G74" s="6" t="s">
        <v>82</v>
      </c>
      <c r="H74" s="9" t="s">
        <v>92</v>
      </c>
      <c r="J74" s="5"/>
    </row>
    <row r="75" spans="1:10" ht="21" customHeight="1" x14ac:dyDescent="0.25">
      <c r="A75" s="3" t="s">
        <v>190</v>
      </c>
      <c r="B75" s="8" t="s">
        <v>9</v>
      </c>
      <c r="C75" s="244" t="s">
        <v>266</v>
      </c>
      <c r="D75" s="5" t="s">
        <v>117</v>
      </c>
      <c r="E75" s="5" t="s">
        <v>24</v>
      </c>
      <c r="F75" s="49" t="s">
        <v>739</v>
      </c>
      <c r="G75" s="6" t="s">
        <v>81</v>
      </c>
      <c r="H75" s="5" t="s">
        <v>111</v>
      </c>
      <c r="J75" s="5"/>
    </row>
    <row r="76" spans="1:10" ht="21" customHeight="1" x14ac:dyDescent="0.25">
      <c r="A76" s="3" t="s">
        <v>191</v>
      </c>
      <c r="B76" s="8" t="s">
        <v>9</v>
      </c>
      <c r="C76" s="244" t="s">
        <v>265</v>
      </c>
      <c r="D76" s="5" t="s">
        <v>117</v>
      </c>
      <c r="E76" s="5" t="s">
        <v>25</v>
      </c>
      <c r="F76" s="6" t="s">
        <v>739</v>
      </c>
      <c r="G76" s="6" t="s">
        <v>81</v>
      </c>
      <c r="H76" s="5" t="s">
        <v>111</v>
      </c>
      <c r="J76" s="5"/>
    </row>
    <row r="77" spans="1:10" ht="21" customHeight="1" x14ac:dyDescent="0.25">
      <c r="A77" s="3" t="s">
        <v>192</v>
      </c>
      <c r="B77" s="11" t="s">
        <v>9</v>
      </c>
      <c r="C77" s="247" t="s">
        <v>267</v>
      </c>
      <c r="D77" s="5" t="s">
        <v>117</v>
      </c>
      <c r="E77" s="4" t="s">
        <v>29</v>
      </c>
      <c r="F77" s="62" t="s">
        <v>745</v>
      </c>
      <c r="G77" s="6" t="s">
        <v>81</v>
      </c>
      <c r="H77" s="5" t="s">
        <v>111</v>
      </c>
      <c r="J77" s="5"/>
    </row>
    <row r="78" spans="1:10" ht="21" customHeight="1" x14ac:dyDescent="0.25">
      <c r="A78" s="3" t="s">
        <v>193</v>
      </c>
      <c r="B78" s="8" t="s">
        <v>9</v>
      </c>
      <c r="C78" s="244" t="s">
        <v>281</v>
      </c>
      <c r="D78" s="5" t="s">
        <v>117</v>
      </c>
      <c r="E78" s="5" t="s">
        <v>36</v>
      </c>
      <c r="F78" s="28" t="s">
        <v>746</v>
      </c>
      <c r="G78" s="6" t="s">
        <v>81</v>
      </c>
      <c r="H78" s="5" t="s">
        <v>107</v>
      </c>
      <c r="J78" s="5"/>
    </row>
    <row r="79" spans="1:10" ht="21" customHeight="1" x14ac:dyDescent="0.25">
      <c r="A79" s="5" t="s">
        <v>194</v>
      </c>
      <c r="B79" s="5" t="s">
        <v>9</v>
      </c>
      <c r="C79" s="244" t="s">
        <v>770</v>
      </c>
      <c r="D79" s="5" t="s">
        <v>117</v>
      </c>
      <c r="E79" s="5" t="s">
        <v>937</v>
      </c>
      <c r="F79" s="6" t="s">
        <v>747</v>
      </c>
      <c r="G79" s="232" t="s">
        <v>81</v>
      </c>
      <c r="H79" s="5" t="s">
        <v>114</v>
      </c>
      <c r="J79" s="5"/>
    </row>
    <row r="80" spans="1:10" ht="21" customHeight="1" x14ac:dyDescent="0.25">
      <c r="A80" s="3" t="s">
        <v>195</v>
      </c>
      <c r="B80" s="11" t="s">
        <v>9</v>
      </c>
      <c r="C80" s="247" t="s">
        <v>893</v>
      </c>
      <c r="D80" s="5" t="s">
        <v>97</v>
      </c>
      <c r="E80" s="2" t="s">
        <v>895</v>
      </c>
      <c r="F80" s="62" t="s">
        <v>742</v>
      </c>
      <c r="G80" s="6" t="s">
        <v>81</v>
      </c>
      <c r="H80" s="5" t="s">
        <v>111</v>
      </c>
      <c r="J80" s="5"/>
    </row>
    <row r="81" spans="1:10" s="254" customFormat="1" ht="21" customHeight="1" x14ac:dyDescent="0.25">
      <c r="A81" s="5" t="s">
        <v>196</v>
      </c>
      <c r="B81" s="11" t="s">
        <v>9</v>
      </c>
      <c r="C81" s="247" t="s">
        <v>783</v>
      </c>
      <c r="D81" s="5" t="s">
        <v>784</v>
      </c>
      <c r="E81" s="2" t="s">
        <v>785</v>
      </c>
      <c r="F81" s="6" t="s">
        <v>786</v>
      </c>
      <c r="G81" s="6" t="s">
        <v>81</v>
      </c>
      <c r="H81" s="9" t="s">
        <v>808</v>
      </c>
    </row>
    <row r="82" spans="1:10" ht="21" customHeight="1" x14ac:dyDescent="0.25">
      <c r="A82" s="3" t="s">
        <v>197</v>
      </c>
      <c r="B82" s="8" t="s">
        <v>9</v>
      </c>
      <c r="C82" s="244" t="s">
        <v>955</v>
      </c>
      <c r="D82" s="5" t="s">
        <v>97</v>
      </c>
      <c r="E82" s="5" t="s">
        <v>967</v>
      </c>
      <c r="F82" s="49" t="s">
        <v>739</v>
      </c>
      <c r="G82" s="6" t="s">
        <v>81</v>
      </c>
      <c r="H82" s="5" t="s">
        <v>108</v>
      </c>
      <c r="J82" s="5"/>
    </row>
    <row r="83" spans="1:10" ht="21" customHeight="1" x14ac:dyDescent="0.25">
      <c r="A83" s="3" t="s">
        <v>198</v>
      </c>
      <c r="B83" s="8" t="s">
        <v>9</v>
      </c>
      <c r="C83" s="244" t="s">
        <v>956</v>
      </c>
      <c r="D83" s="5" t="s">
        <v>97</v>
      </c>
      <c r="E83" s="5" t="s">
        <v>968</v>
      </c>
      <c r="F83" s="49" t="s">
        <v>739</v>
      </c>
      <c r="G83" s="6" t="s">
        <v>81</v>
      </c>
      <c r="H83" s="5" t="s">
        <v>108</v>
      </c>
      <c r="J83" s="5"/>
    </row>
    <row r="84" spans="1:10" s="254" customFormat="1" ht="21" customHeight="1" x14ac:dyDescent="0.25">
      <c r="A84" s="3" t="s">
        <v>199</v>
      </c>
      <c r="B84" s="8" t="s">
        <v>9</v>
      </c>
      <c r="C84" s="244" t="s">
        <v>957</v>
      </c>
      <c r="D84" s="5" t="s">
        <v>97</v>
      </c>
      <c r="E84" s="5" t="s">
        <v>969</v>
      </c>
      <c r="F84" s="49" t="s">
        <v>739</v>
      </c>
      <c r="G84" s="6" t="s">
        <v>81</v>
      </c>
      <c r="H84" s="5" t="s">
        <v>108</v>
      </c>
    </row>
    <row r="85" spans="1:10" ht="21" customHeight="1" x14ac:dyDescent="0.25">
      <c r="A85" s="3" t="s">
        <v>200</v>
      </c>
      <c r="B85" s="8" t="s">
        <v>9</v>
      </c>
      <c r="C85" s="244" t="s">
        <v>958</v>
      </c>
      <c r="D85" s="5" t="s">
        <v>97</v>
      </c>
      <c r="E85" s="5" t="s">
        <v>970</v>
      </c>
      <c r="F85" s="49" t="s">
        <v>739</v>
      </c>
      <c r="G85" s="6" t="s">
        <v>81</v>
      </c>
      <c r="H85" s="5" t="s">
        <v>90</v>
      </c>
      <c r="J85" s="5"/>
    </row>
    <row r="86" spans="1:10" ht="21" customHeight="1" x14ac:dyDescent="0.25">
      <c r="A86" s="3" t="s">
        <v>201</v>
      </c>
      <c r="B86" s="8" t="s">
        <v>9</v>
      </c>
      <c r="C86" s="244" t="s">
        <v>959</v>
      </c>
      <c r="D86" s="5" t="s">
        <v>97</v>
      </c>
      <c r="E86" s="5" t="s">
        <v>961</v>
      </c>
      <c r="F86" s="49" t="s">
        <v>740</v>
      </c>
      <c r="G86" s="6" t="s">
        <v>81</v>
      </c>
      <c r="H86" s="5" t="s">
        <v>90</v>
      </c>
      <c r="J86" s="5"/>
    </row>
    <row r="87" spans="1:10" ht="21" customHeight="1" x14ac:dyDescent="0.25">
      <c r="A87" s="3" t="s">
        <v>202</v>
      </c>
      <c r="B87" s="8" t="s">
        <v>14</v>
      </c>
      <c r="C87" s="244" t="s">
        <v>960</v>
      </c>
      <c r="D87" s="5" t="s">
        <v>97</v>
      </c>
      <c r="E87" s="5" t="s">
        <v>971</v>
      </c>
      <c r="F87" s="49" t="s">
        <v>739</v>
      </c>
      <c r="G87" s="6" t="s">
        <v>81</v>
      </c>
      <c r="H87" s="5" t="s">
        <v>108</v>
      </c>
      <c r="J87" s="5"/>
    </row>
    <row r="88" spans="1:10" ht="21" customHeight="1" x14ac:dyDescent="0.25">
      <c r="A88" s="3" t="s">
        <v>203</v>
      </c>
      <c r="B88" s="8" t="s">
        <v>14</v>
      </c>
      <c r="C88" s="244" t="s">
        <v>247</v>
      </c>
      <c r="D88" s="5" t="s">
        <v>97</v>
      </c>
      <c r="E88" s="5" t="s">
        <v>972</v>
      </c>
      <c r="F88" s="49" t="s">
        <v>739</v>
      </c>
      <c r="G88" s="6" t="s">
        <v>81</v>
      </c>
      <c r="H88" s="5" t="s">
        <v>108</v>
      </c>
      <c r="J88" s="5"/>
    </row>
    <row r="89" spans="1:10" ht="21" customHeight="1" x14ac:dyDescent="0.25">
      <c r="A89" s="3" t="s">
        <v>204</v>
      </c>
      <c r="B89" s="8" t="s">
        <v>11</v>
      </c>
      <c r="C89" s="244" t="s">
        <v>66</v>
      </c>
      <c r="D89" s="5" t="s">
        <v>99</v>
      </c>
      <c r="E89" s="5" t="s">
        <v>50</v>
      </c>
      <c r="F89" s="6" t="s">
        <v>758</v>
      </c>
      <c r="G89" s="6" t="s">
        <v>83</v>
      </c>
      <c r="H89" s="5" t="s">
        <v>91</v>
      </c>
      <c r="J89" s="5"/>
    </row>
    <row r="90" spans="1:10" ht="21" customHeight="1" x14ac:dyDescent="0.25">
      <c r="A90" s="5" t="s">
        <v>205</v>
      </c>
      <c r="B90" s="5" t="s">
        <v>11</v>
      </c>
      <c r="C90" s="244" t="s">
        <v>833</v>
      </c>
      <c r="D90" s="5" t="s">
        <v>23</v>
      </c>
      <c r="E90" s="7" t="s">
        <v>23</v>
      </c>
      <c r="F90" s="6" t="s">
        <v>72</v>
      </c>
      <c r="G90" s="232" t="s">
        <v>83</v>
      </c>
      <c r="H90" s="5" t="s">
        <v>113</v>
      </c>
      <c r="J90" s="5"/>
    </row>
    <row r="91" spans="1:10" ht="21" customHeight="1" x14ac:dyDescent="0.25">
      <c r="A91" s="5" t="s">
        <v>206</v>
      </c>
      <c r="B91" s="8" t="s">
        <v>11</v>
      </c>
      <c r="C91" s="244" t="s">
        <v>271</v>
      </c>
      <c r="D91" s="5" t="s">
        <v>103</v>
      </c>
      <c r="E91" s="5" t="s">
        <v>279</v>
      </c>
      <c r="F91" s="224" t="s">
        <v>739</v>
      </c>
      <c r="G91" s="6" t="s">
        <v>83</v>
      </c>
      <c r="H91" s="5" t="s">
        <v>91</v>
      </c>
      <c r="J91" s="5"/>
    </row>
    <row r="92" spans="1:10" ht="21" customHeight="1" x14ac:dyDescent="0.25">
      <c r="A92" s="3" t="s">
        <v>207</v>
      </c>
      <c r="B92" s="8" t="s">
        <v>13</v>
      </c>
      <c r="C92" s="244" t="s">
        <v>893</v>
      </c>
      <c r="D92" s="5" t="s">
        <v>97</v>
      </c>
      <c r="E92" s="7" t="s">
        <v>896</v>
      </c>
      <c r="F92" s="62" t="s">
        <v>742</v>
      </c>
      <c r="G92" s="6" t="s">
        <v>85</v>
      </c>
      <c r="H92" s="5" t="s">
        <v>110</v>
      </c>
      <c r="J92" s="5"/>
    </row>
    <row r="93" spans="1:10" ht="21" customHeight="1" x14ac:dyDescent="0.25">
      <c r="A93" s="3" t="s">
        <v>208</v>
      </c>
      <c r="B93" s="8" t="s">
        <v>6</v>
      </c>
      <c r="C93" s="244" t="s">
        <v>265</v>
      </c>
      <c r="D93" s="5" t="s">
        <v>117</v>
      </c>
      <c r="E93" s="5" t="s">
        <v>51</v>
      </c>
      <c r="F93" s="6" t="s">
        <v>70</v>
      </c>
      <c r="G93" s="6" t="s">
        <v>78</v>
      </c>
      <c r="H93" s="5" t="s">
        <v>91</v>
      </c>
      <c r="J93" s="5"/>
    </row>
    <row r="94" spans="1:10" s="254" customFormat="1" ht="21" customHeight="1" x14ac:dyDescent="0.25">
      <c r="A94" s="3" t="s">
        <v>209</v>
      </c>
      <c r="B94" s="8" t="s">
        <v>6</v>
      </c>
      <c r="C94" s="244" t="s">
        <v>266</v>
      </c>
      <c r="D94" s="5" t="s">
        <v>117</v>
      </c>
      <c r="E94" s="5" t="s">
        <v>52</v>
      </c>
      <c r="F94" s="6" t="s">
        <v>760</v>
      </c>
      <c r="G94" s="6" t="s">
        <v>78</v>
      </c>
      <c r="H94" s="5" t="s">
        <v>91</v>
      </c>
    </row>
    <row r="95" spans="1:10" s="254" customFormat="1" ht="21" customHeight="1" x14ac:dyDescent="0.25">
      <c r="A95" s="3" t="s">
        <v>210</v>
      </c>
      <c r="B95" s="8" t="s">
        <v>6</v>
      </c>
      <c r="C95" s="244" t="s">
        <v>256</v>
      </c>
      <c r="D95" s="5" t="s">
        <v>104</v>
      </c>
      <c r="E95" s="7" t="s">
        <v>762</v>
      </c>
      <c r="F95" s="6" t="s">
        <v>740</v>
      </c>
      <c r="G95" s="6" t="s">
        <v>78</v>
      </c>
      <c r="H95" s="5" t="s">
        <v>111</v>
      </c>
    </row>
    <row r="96" spans="1:10" ht="21" customHeight="1" x14ac:dyDescent="0.25">
      <c r="A96" s="3" t="s">
        <v>211</v>
      </c>
      <c r="B96" s="11" t="s">
        <v>6</v>
      </c>
      <c r="C96" s="18" t="s">
        <v>257</v>
      </c>
      <c r="D96" s="5" t="s">
        <v>104</v>
      </c>
      <c r="E96" s="1" t="s">
        <v>761</v>
      </c>
      <c r="F96" s="6" t="s">
        <v>740</v>
      </c>
      <c r="G96" s="6" t="s">
        <v>78</v>
      </c>
      <c r="H96" s="5" t="s">
        <v>111</v>
      </c>
      <c r="J96" s="5"/>
    </row>
    <row r="97" spans="1:10" ht="21" customHeight="1" x14ac:dyDescent="0.25">
      <c r="A97" s="3" t="s">
        <v>212</v>
      </c>
      <c r="B97" s="11" t="s">
        <v>6</v>
      </c>
      <c r="C97" s="247" t="s">
        <v>261</v>
      </c>
      <c r="D97" s="4" t="s">
        <v>104</v>
      </c>
      <c r="E97" s="4" t="s">
        <v>27</v>
      </c>
      <c r="F97" s="6" t="s">
        <v>740</v>
      </c>
      <c r="G97" s="6" t="s">
        <v>78</v>
      </c>
      <c r="H97" s="5" t="s">
        <v>111</v>
      </c>
      <c r="J97" s="5"/>
    </row>
    <row r="98" spans="1:10" ht="21" customHeight="1" x14ac:dyDescent="0.25">
      <c r="A98" s="3" t="s">
        <v>213</v>
      </c>
      <c r="B98" s="8" t="s">
        <v>6</v>
      </c>
      <c r="C98" s="244" t="s">
        <v>274</v>
      </c>
      <c r="D98" s="5" t="s">
        <v>104</v>
      </c>
      <c r="E98" s="5" t="s">
        <v>34</v>
      </c>
      <c r="F98" s="49" t="s">
        <v>739</v>
      </c>
      <c r="G98" s="6" t="s">
        <v>78</v>
      </c>
      <c r="H98" s="5" t="s">
        <v>111</v>
      </c>
      <c r="J98" s="5"/>
    </row>
    <row r="99" spans="1:10" ht="21" customHeight="1" x14ac:dyDescent="0.25">
      <c r="A99" s="3" t="s">
        <v>214</v>
      </c>
      <c r="B99" s="8" t="s">
        <v>6</v>
      </c>
      <c r="C99" s="244" t="s">
        <v>254</v>
      </c>
      <c r="D99" s="5" t="s">
        <v>104</v>
      </c>
      <c r="E99" s="5" t="s">
        <v>854</v>
      </c>
      <c r="F99" s="224" t="s">
        <v>756</v>
      </c>
      <c r="G99" s="6" t="s">
        <v>78</v>
      </c>
      <c r="H99" s="5" t="s">
        <v>111</v>
      </c>
      <c r="J99" s="5"/>
    </row>
    <row r="100" spans="1:10" s="254" customFormat="1" ht="21" customHeight="1" x14ac:dyDescent="0.25">
      <c r="A100" s="5" t="s">
        <v>215</v>
      </c>
      <c r="B100" s="8" t="s">
        <v>6</v>
      </c>
      <c r="C100" s="244" t="s">
        <v>240</v>
      </c>
      <c r="D100" s="5" t="s">
        <v>104</v>
      </c>
      <c r="E100" s="5" t="s">
        <v>855</v>
      </c>
      <c r="F100" s="6" t="s">
        <v>740</v>
      </c>
      <c r="G100" s="6" t="s">
        <v>78</v>
      </c>
      <c r="H100" s="5" t="s">
        <v>93</v>
      </c>
    </row>
    <row r="101" spans="1:10" ht="21" customHeight="1" x14ac:dyDescent="0.25">
      <c r="A101" s="5" t="s">
        <v>216</v>
      </c>
      <c r="B101" s="5" t="s">
        <v>6</v>
      </c>
      <c r="C101" s="244" t="s">
        <v>275</v>
      </c>
      <c r="D101" s="5" t="s">
        <v>104</v>
      </c>
      <c r="E101" s="5" t="s">
        <v>856</v>
      </c>
      <c r="F101" s="6" t="s">
        <v>740</v>
      </c>
      <c r="G101" s="232" t="s">
        <v>78</v>
      </c>
      <c r="H101" s="5" t="s">
        <v>112</v>
      </c>
      <c r="J101" s="5"/>
    </row>
    <row r="102" spans="1:10" s="254" customFormat="1" ht="21" customHeight="1" x14ac:dyDescent="0.25">
      <c r="A102" s="5" t="s">
        <v>217</v>
      </c>
      <c r="B102" s="5" t="s">
        <v>6</v>
      </c>
      <c r="C102" s="244" t="s">
        <v>260</v>
      </c>
      <c r="D102" s="5" t="s">
        <v>104</v>
      </c>
      <c r="E102" s="5" t="s">
        <v>857</v>
      </c>
      <c r="F102" s="6" t="s">
        <v>740</v>
      </c>
      <c r="G102" s="232" t="s">
        <v>78</v>
      </c>
      <c r="H102" s="30" t="s">
        <v>802</v>
      </c>
    </row>
    <row r="103" spans="1:10" ht="21" customHeight="1" x14ac:dyDescent="0.25">
      <c r="A103" s="3" t="s">
        <v>218</v>
      </c>
      <c r="B103" s="11" t="s">
        <v>6</v>
      </c>
      <c r="C103" s="247" t="s">
        <v>269</v>
      </c>
      <c r="D103" s="4" t="s">
        <v>102</v>
      </c>
      <c r="E103" s="4" t="s">
        <v>28</v>
      </c>
      <c r="F103" s="6" t="s">
        <v>740</v>
      </c>
      <c r="G103" s="6" t="s">
        <v>78</v>
      </c>
      <c r="H103" s="5" t="s">
        <v>111</v>
      </c>
      <c r="J103" s="5"/>
    </row>
    <row r="104" spans="1:10" s="255" customFormat="1" ht="21" customHeight="1" x14ac:dyDescent="0.25">
      <c r="A104" s="5" t="s">
        <v>219</v>
      </c>
      <c r="B104" s="8" t="s">
        <v>6</v>
      </c>
      <c r="C104" s="244" t="s">
        <v>356</v>
      </c>
      <c r="D104" s="5" t="s">
        <v>97</v>
      </c>
      <c r="E104" s="5" t="s">
        <v>973</v>
      </c>
      <c r="F104" s="224" t="s">
        <v>739</v>
      </c>
      <c r="G104" s="6" t="s">
        <v>78</v>
      </c>
      <c r="H104" s="5" t="s">
        <v>111</v>
      </c>
    </row>
    <row r="105" spans="1:10" ht="21" customHeight="1" x14ac:dyDescent="0.25">
      <c r="A105" s="5" t="s">
        <v>220</v>
      </c>
      <c r="B105" s="11" t="s">
        <v>6</v>
      </c>
      <c r="C105" s="247" t="s">
        <v>355</v>
      </c>
      <c r="D105" s="5" t="s">
        <v>97</v>
      </c>
      <c r="E105" s="4" t="s">
        <v>26</v>
      </c>
      <c r="F105" s="224" t="s">
        <v>739</v>
      </c>
      <c r="G105" s="6" t="s">
        <v>78</v>
      </c>
      <c r="H105" s="5" t="s">
        <v>111</v>
      </c>
      <c r="J105" s="5"/>
    </row>
    <row r="106" spans="1:10" ht="21" customHeight="1" x14ac:dyDescent="0.25">
      <c r="A106" s="3" t="s">
        <v>221</v>
      </c>
      <c r="B106" s="11" t="s">
        <v>6</v>
      </c>
      <c r="C106" s="247" t="s">
        <v>897</v>
      </c>
      <c r="D106" s="5" t="s">
        <v>97</v>
      </c>
      <c r="E106" s="4" t="s">
        <v>898</v>
      </c>
      <c r="F106" s="62" t="s">
        <v>740</v>
      </c>
      <c r="G106" s="6" t="s">
        <v>78</v>
      </c>
      <c r="H106" s="5" t="s">
        <v>111</v>
      </c>
      <c r="J106" s="5"/>
    </row>
    <row r="107" spans="1:10" ht="21" customHeight="1" x14ac:dyDescent="0.25">
      <c r="A107" s="3" t="s">
        <v>222</v>
      </c>
      <c r="B107" s="8" t="s">
        <v>6</v>
      </c>
      <c r="C107" s="244" t="s">
        <v>250</v>
      </c>
      <c r="D107" s="5" t="s">
        <v>97</v>
      </c>
      <c r="E107" s="5" t="s">
        <v>974</v>
      </c>
      <c r="F107" s="49" t="s">
        <v>739</v>
      </c>
      <c r="G107" s="6" t="s">
        <v>78</v>
      </c>
      <c r="H107" s="5" t="s">
        <v>108</v>
      </c>
      <c r="J107" s="5"/>
    </row>
    <row r="108" spans="1:10" ht="21" customHeight="1" x14ac:dyDescent="0.25">
      <c r="A108" s="3" t="s">
        <v>223</v>
      </c>
      <c r="B108" s="8" t="s">
        <v>6</v>
      </c>
      <c r="C108" s="244" t="s">
        <v>243</v>
      </c>
      <c r="D108" s="5" t="s">
        <v>97</v>
      </c>
      <c r="E108" s="5" t="s">
        <v>975</v>
      </c>
      <c r="F108" s="49" t="s">
        <v>739</v>
      </c>
      <c r="G108" s="6" t="s">
        <v>78</v>
      </c>
      <c r="H108" s="5" t="s">
        <v>108</v>
      </c>
      <c r="J108" s="5"/>
    </row>
    <row r="109" spans="1:10" ht="21" customHeight="1" x14ac:dyDescent="0.25">
      <c r="A109" s="3" t="s">
        <v>224</v>
      </c>
      <c r="B109" s="8" t="s">
        <v>6</v>
      </c>
      <c r="C109" s="244" t="s">
        <v>238</v>
      </c>
      <c r="D109" s="5" t="s">
        <v>97</v>
      </c>
      <c r="E109" s="5" t="s">
        <v>976</v>
      </c>
      <c r="F109" s="49" t="s">
        <v>739</v>
      </c>
      <c r="G109" s="6" t="s">
        <v>78</v>
      </c>
      <c r="H109" s="5" t="s">
        <v>108</v>
      </c>
      <c r="J109" s="5"/>
    </row>
    <row r="110" spans="1:10" ht="21" customHeight="1" x14ac:dyDescent="0.25">
      <c r="A110" s="3" t="s">
        <v>225</v>
      </c>
      <c r="B110" s="5" t="s">
        <v>6</v>
      </c>
      <c r="C110" s="244" t="s">
        <v>245</v>
      </c>
      <c r="D110" s="5" t="s">
        <v>97</v>
      </c>
      <c r="E110" s="5" t="s">
        <v>840</v>
      </c>
      <c r="F110" s="27" t="s">
        <v>979</v>
      </c>
      <c r="G110" s="232" t="s">
        <v>78</v>
      </c>
      <c r="H110" s="5" t="s">
        <v>114</v>
      </c>
      <c r="J110" s="5"/>
    </row>
    <row r="111" spans="1:10" ht="21" customHeight="1" x14ac:dyDescent="0.25">
      <c r="A111" s="3" t="s">
        <v>226</v>
      </c>
      <c r="B111" s="8" t="s">
        <v>6</v>
      </c>
      <c r="C111" s="244" t="s">
        <v>880</v>
      </c>
      <c r="D111" s="5" t="s">
        <v>103</v>
      </c>
      <c r="E111" s="5" t="s">
        <v>41</v>
      </c>
      <c r="F111" s="49" t="s">
        <v>739</v>
      </c>
      <c r="G111" s="6" t="s">
        <v>78</v>
      </c>
      <c r="H111" s="5" t="s">
        <v>108</v>
      </c>
      <c r="J111" s="5"/>
    </row>
    <row r="112" spans="1:10" ht="21" customHeight="1" x14ac:dyDescent="0.25">
      <c r="A112" s="3" t="s">
        <v>227</v>
      </c>
      <c r="B112" s="8" t="s">
        <v>6</v>
      </c>
      <c r="C112" s="244" t="s">
        <v>252</v>
      </c>
      <c r="D112" s="5" t="s">
        <v>103</v>
      </c>
      <c r="E112" s="5" t="s">
        <v>42</v>
      </c>
      <c r="F112" s="49" t="s">
        <v>739</v>
      </c>
      <c r="G112" s="6" t="s">
        <v>78</v>
      </c>
      <c r="H112" s="5" t="s">
        <v>108</v>
      </c>
      <c r="J112" s="5"/>
    </row>
    <row r="113" spans="1:10" ht="21" customHeight="1" x14ac:dyDescent="0.25">
      <c r="A113" s="3" t="s">
        <v>228</v>
      </c>
      <c r="B113" s="8" t="s">
        <v>6</v>
      </c>
      <c r="C113" s="244" t="s">
        <v>268</v>
      </c>
      <c r="D113" s="5" t="s">
        <v>103</v>
      </c>
      <c r="E113" s="5" t="s">
        <v>278</v>
      </c>
      <c r="F113" s="6" t="s">
        <v>757</v>
      </c>
      <c r="G113" s="6" t="s">
        <v>78</v>
      </c>
      <c r="H113" s="5" t="s">
        <v>91</v>
      </c>
      <c r="J113" s="5"/>
    </row>
    <row r="114" spans="1:10" ht="21" customHeight="1" x14ac:dyDescent="0.25">
      <c r="A114" s="3" t="s">
        <v>229</v>
      </c>
      <c r="B114" s="8" t="s">
        <v>15</v>
      </c>
      <c r="C114" s="244" t="s">
        <v>441</v>
      </c>
      <c r="D114" s="5" t="s">
        <v>97</v>
      </c>
      <c r="E114" s="5" t="s">
        <v>977</v>
      </c>
      <c r="F114" s="49" t="s">
        <v>739</v>
      </c>
      <c r="G114" s="6" t="s">
        <v>78</v>
      </c>
      <c r="H114" s="5" t="s">
        <v>108</v>
      </c>
      <c r="J114" s="5"/>
    </row>
    <row r="115" spans="1:10" ht="21" customHeight="1" x14ac:dyDescent="0.25">
      <c r="A115" s="3" t="s">
        <v>230</v>
      </c>
      <c r="B115" s="8" t="s">
        <v>15</v>
      </c>
      <c r="C115" s="244" t="s">
        <v>248</v>
      </c>
      <c r="D115" s="5" t="s">
        <v>97</v>
      </c>
      <c r="E115" s="5" t="s">
        <v>978</v>
      </c>
      <c r="F115" s="49" t="s">
        <v>739</v>
      </c>
      <c r="G115" s="6" t="s">
        <v>78</v>
      </c>
      <c r="H115" s="5" t="s">
        <v>108</v>
      </c>
      <c r="J115" s="5"/>
    </row>
    <row r="116" spans="1:10" ht="21" customHeight="1" x14ac:dyDescent="0.25">
      <c r="A116" s="3" t="s">
        <v>231</v>
      </c>
      <c r="B116" s="11" t="s">
        <v>7</v>
      </c>
      <c r="C116" s="244" t="s">
        <v>834</v>
      </c>
      <c r="D116" s="5" t="s">
        <v>96</v>
      </c>
      <c r="E116" s="5" t="s">
        <v>283</v>
      </c>
      <c r="F116" s="6" t="s">
        <v>67</v>
      </c>
      <c r="G116" s="6" t="s">
        <v>79</v>
      </c>
      <c r="H116" s="5" t="s">
        <v>111</v>
      </c>
      <c r="J116" s="5"/>
    </row>
    <row r="117" spans="1:10" ht="21" customHeight="1" x14ac:dyDescent="0.25">
      <c r="A117" s="3" t="s">
        <v>232</v>
      </c>
      <c r="B117" s="11" t="s">
        <v>7</v>
      </c>
      <c r="C117" s="244" t="s">
        <v>982</v>
      </c>
      <c r="D117" s="5" t="s">
        <v>96</v>
      </c>
      <c r="E117" s="5" t="s">
        <v>283</v>
      </c>
      <c r="F117" s="6" t="s">
        <v>68</v>
      </c>
      <c r="G117" s="6" t="s">
        <v>79</v>
      </c>
      <c r="H117" s="5" t="s">
        <v>111</v>
      </c>
      <c r="J117" s="5"/>
    </row>
    <row r="118" spans="1:10" ht="21" customHeight="1" x14ac:dyDescent="0.25">
      <c r="A118" s="3" t="s">
        <v>233</v>
      </c>
      <c r="B118" s="8" t="s">
        <v>7</v>
      </c>
      <c r="C118" s="244" t="s">
        <v>835</v>
      </c>
      <c r="D118" s="5" t="s">
        <v>96</v>
      </c>
      <c r="E118" s="5" t="s">
        <v>283</v>
      </c>
      <c r="F118" s="49" t="s">
        <v>739</v>
      </c>
      <c r="G118" s="6" t="s">
        <v>79</v>
      </c>
      <c r="H118" s="5" t="s">
        <v>106</v>
      </c>
      <c r="J118" s="5"/>
    </row>
    <row r="119" spans="1:10" ht="21" customHeight="1" x14ac:dyDescent="0.25">
      <c r="A119" s="3" t="s">
        <v>234</v>
      </c>
      <c r="B119" s="8" t="s">
        <v>7</v>
      </c>
      <c r="C119" s="244" t="s">
        <v>836</v>
      </c>
      <c r="D119" s="5" t="s">
        <v>96</v>
      </c>
      <c r="E119" s="5" t="s">
        <v>283</v>
      </c>
      <c r="F119" s="49" t="s">
        <v>739</v>
      </c>
      <c r="G119" s="6" t="s">
        <v>79</v>
      </c>
      <c r="H119" s="5" t="s">
        <v>92</v>
      </c>
      <c r="J119" s="5"/>
    </row>
    <row r="120" spans="1:10" ht="21" customHeight="1" x14ac:dyDescent="0.25">
      <c r="A120" s="3" t="s">
        <v>235</v>
      </c>
      <c r="B120" s="5" t="s">
        <v>7</v>
      </c>
      <c r="C120" s="244" t="s">
        <v>838</v>
      </c>
      <c r="D120" s="5" t="s">
        <v>96</v>
      </c>
      <c r="E120" s="5" t="s">
        <v>282</v>
      </c>
      <c r="F120" s="6" t="s">
        <v>72</v>
      </c>
      <c r="G120" s="232" t="s">
        <v>79</v>
      </c>
      <c r="H120" s="5" t="s">
        <v>114</v>
      </c>
      <c r="J120" s="5"/>
    </row>
    <row r="121" spans="1:10" ht="21" customHeight="1" x14ac:dyDescent="0.25">
      <c r="A121" s="3" t="s">
        <v>665</v>
      </c>
      <c r="B121" s="5" t="s">
        <v>7</v>
      </c>
      <c r="C121" s="244" t="s">
        <v>837</v>
      </c>
      <c r="D121" s="5" t="s">
        <v>96</v>
      </c>
      <c r="E121" s="5" t="s">
        <v>764</v>
      </c>
      <c r="F121" s="6" t="s">
        <v>74</v>
      </c>
      <c r="G121" s="232" t="s">
        <v>79</v>
      </c>
      <c r="H121" s="5" t="s">
        <v>115</v>
      </c>
      <c r="J121" s="5"/>
    </row>
    <row r="122" spans="1:10" x14ac:dyDescent="0.25">
      <c r="J122" s="5"/>
    </row>
    <row r="123" spans="1:10" x14ac:dyDescent="0.25">
      <c r="J123" s="5"/>
    </row>
  </sheetData>
  <autoFilter ref="A2:H121">
    <sortState ref="A3:H121">
      <sortCondition ref="A2:A121"/>
    </sortState>
  </autoFilter>
  <sortState ref="A2:M132">
    <sortCondition ref="B2:B132"/>
    <sortCondition ref="D2:D132"/>
  </sortState>
  <hyperlinks>
    <hyperlink ref="G92" r:id="rId1" display="https://www.addgene.org/47993/"/>
    <hyperlink ref="F110" r:id="rId2" display="Nelson et al., Plant J 2007"/>
    <hyperlink ref="F69" r:id="rId3" display="Nelson et al., Plant J 2007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pane xSplit="1" ySplit="2" topLeftCell="B12" activePane="bottomRight" state="frozen"/>
      <selection pane="topRight" activeCell="C1" sqref="C1"/>
      <selection pane="bottomLeft" activeCell="A3" sqref="A3"/>
      <selection pane="bottomRight" activeCell="A10" sqref="A10:XFD10"/>
    </sheetView>
  </sheetViews>
  <sheetFormatPr baseColWidth="10" defaultColWidth="11.42578125" defaultRowHeight="15" x14ac:dyDescent="0.25"/>
  <cols>
    <col min="1" max="1" width="11.42578125" style="3"/>
    <col min="2" max="2" width="12.85546875" style="3" customWidth="1"/>
    <col min="3" max="3" width="30.28515625" style="15" customWidth="1"/>
    <col min="4" max="4" width="7.5703125" style="25" customWidth="1"/>
    <col min="5" max="5" width="11.42578125" style="28"/>
    <col min="6" max="6" width="29.140625" style="15" customWidth="1"/>
    <col min="7" max="7" width="23.28515625" style="17" customWidth="1"/>
    <col min="8" max="12" width="22.28515625" style="49" customWidth="1"/>
    <col min="13" max="13" width="11.140625" style="238" bestFit="1" customWidth="1"/>
    <col min="14" max="16384" width="11.42578125" style="3"/>
  </cols>
  <sheetData>
    <row r="1" spans="1:13" customFormat="1" x14ac:dyDescent="0.25">
      <c r="A1" s="53" t="s">
        <v>779</v>
      </c>
      <c r="C1" s="49"/>
      <c r="E1" s="28"/>
      <c r="G1" s="229"/>
      <c r="H1" s="28"/>
      <c r="I1" s="28"/>
      <c r="J1" s="28"/>
      <c r="K1" s="28"/>
      <c r="L1" s="28"/>
      <c r="M1" s="28"/>
    </row>
    <row r="2" spans="1:13" ht="35.25" customHeight="1" thickBot="1" x14ac:dyDescent="0.3">
      <c r="A2" s="20" t="s">
        <v>0</v>
      </c>
      <c r="B2" s="20" t="s">
        <v>716</v>
      </c>
      <c r="C2" s="20" t="s">
        <v>949</v>
      </c>
      <c r="D2" s="21" t="s">
        <v>285</v>
      </c>
      <c r="E2" s="21" t="s">
        <v>286</v>
      </c>
      <c r="F2" s="20" t="s">
        <v>287</v>
      </c>
      <c r="G2" s="240" t="s">
        <v>948</v>
      </c>
      <c r="H2" s="21" t="s">
        <v>288</v>
      </c>
      <c r="I2" s="21" t="s">
        <v>289</v>
      </c>
      <c r="J2" s="21" t="s">
        <v>290</v>
      </c>
      <c r="K2" s="21" t="s">
        <v>291</v>
      </c>
      <c r="L2" s="21" t="s">
        <v>292</v>
      </c>
      <c r="M2" s="21" t="s">
        <v>385</v>
      </c>
    </row>
    <row r="3" spans="1:13" ht="36.75" customHeight="1" x14ac:dyDescent="0.25">
      <c r="A3" s="233" t="s">
        <v>429</v>
      </c>
      <c r="B3" s="233" t="s">
        <v>721</v>
      </c>
      <c r="C3" s="15" t="s">
        <v>841</v>
      </c>
      <c r="D3" s="22" t="s">
        <v>294</v>
      </c>
      <c r="E3" s="23" t="s">
        <v>295</v>
      </c>
      <c r="F3" s="234" t="s">
        <v>980</v>
      </c>
      <c r="G3" s="17" t="s">
        <v>842</v>
      </c>
      <c r="H3" s="50" t="s">
        <v>663</v>
      </c>
      <c r="I3" s="235" t="s">
        <v>660</v>
      </c>
      <c r="J3" s="50" t="s">
        <v>666</v>
      </c>
      <c r="K3" s="235"/>
      <c r="M3" s="28">
        <v>3</v>
      </c>
    </row>
    <row r="4" spans="1:13" ht="36.75" customHeight="1" x14ac:dyDescent="0.25">
      <c r="A4" s="233" t="s">
        <v>430</v>
      </c>
      <c r="B4" s="233" t="s">
        <v>113</v>
      </c>
      <c r="C4" s="15" t="s">
        <v>847</v>
      </c>
      <c r="D4" s="22" t="s">
        <v>294</v>
      </c>
      <c r="E4" s="23" t="s">
        <v>295</v>
      </c>
      <c r="F4" s="234" t="s">
        <v>980</v>
      </c>
      <c r="G4" s="17" t="s">
        <v>843</v>
      </c>
      <c r="H4" s="235" t="s">
        <v>844</v>
      </c>
      <c r="I4" s="235" t="s">
        <v>660</v>
      </c>
      <c r="J4" s="50" t="s">
        <v>666</v>
      </c>
      <c r="K4" s="50"/>
      <c r="M4" s="238">
        <v>3</v>
      </c>
    </row>
    <row r="5" spans="1:13" ht="36.75" customHeight="1" x14ac:dyDescent="0.25">
      <c r="A5" s="233" t="s">
        <v>431</v>
      </c>
      <c r="B5" s="233" t="s">
        <v>113</v>
      </c>
      <c r="C5" s="15" t="s">
        <v>848</v>
      </c>
      <c r="D5" s="22" t="s">
        <v>294</v>
      </c>
      <c r="E5" s="23" t="s">
        <v>295</v>
      </c>
      <c r="F5" s="234" t="s">
        <v>980</v>
      </c>
      <c r="G5" s="17" t="s">
        <v>846</v>
      </c>
      <c r="H5" s="235" t="s">
        <v>845</v>
      </c>
      <c r="I5" s="235" t="s">
        <v>712</v>
      </c>
      <c r="J5" s="235" t="s">
        <v>660</v>
      </c>
      <c r="K5" s="50" t="s">
        <v>667</v>
      </c>
      <c r="M5" s="238">
        <v>3</v>
      </c>
    </row>
    <row r="6" spans="1:13" ht="36.75" customHeight="1" x14ac:dyDescent="0.25">
      <c r="A6" s="233" t="s">
        <v>432</v>
      </c>
      <c r="B6" s="5" t="s">
        <v>111</v>
      </c>
      <c r="C6" s="15" t="s">
        <v>882</v>
      </c>
      <c r="D6" s="24" t="s">
        <v>296</v>
      </c>
      <c r="E6" s="23" t="s">
        <v>297</v>
      </c>
      <c r="F6" s="15" t="s">
        <v>713</v>
      </c>
      <c r="G6" s="17" t="s">
        <v>886</v>
      </c>
      <c r="H6" s="49" t="s">
        <v>661</v>
      </c>
      <c r="I6" s="49" t="s">
        <v>887</v>
      </c>
      <c r="J6" s="49" t="s">
        <v>668</v>
      </c>
      <c r="M6" s="238">
        <v>3</v>
      </c>
    </row>
    <row r="7" spans="1:13" ht="36.75" customHeight="1" x14ac:dyDescent="0.25">
      <c r="A7" s="233" t="s">
        <v>433</v>
      </c>
      <c r="B7" s="5" t="s">
        <v>111</v>
      </c>
      <c r="C7" s="15" t="s">
        <v>883</v>
      </c>
      <c r="D7" s="24" t="s">
        <v>296</v>
      </c>
      <c r="E7" s="23" t="s">
        <v>297</v>
      </c>
      <c r="F7" s="15" t="s">
        <v>694</v>
      </c>
      <c r="G7" s="17" t="s">
        <v>888</v>
      </c>
      <c r="H7" s="49" t="s">
        <v>661</v>
      </c>
      <c r="I7" s="49" t="s">
        <v>887</v>
      </c>
      <c r="J7" s="50" t="s">
        <v>666</v>
      </c>
      <c r="M7" s="238">
        <v>3</v>
      </c>
    </row>
    <row r="8" spans="1:13" ht="36.75" customHeight="1" x14ac:dyDescent="0.25">
      <c r="A8" s="233" t="s">
        <v>733</v>
      </c>
      <c r="B8" s="5" t="s">
        <v>111</v>
      </c>
      <c r="C8" s="15" t="s">
        <v>884</v>
      </c>
      <c r="D8" s="24" t="s">
        <v>296</v>
      </c>
      <c r="E8" s="23" t="s">
        <v>297</v>
      </c>
      <c r="F8" s="15" t="s">
        <v>714</v>
      </c>
      <c r="G8" s="17" t="s">
        <v>889</v>
      </c>
      <c r="H8" s="49" t="s">
        <v>662</v>
      </c>
      <c r="I8" s="49" t="s">
        <v>887</v>
      </c>
      <c r="J8" s="49" t="s">
        <v>668</v>
      </c>
      <c r="M8" s="238">
        <v>3</v>
      </c>
    </row>
    <row r="9" spans="1:13" ht="36.75" customHeight="1" x14ac:dyDescent="0.25">
      <c r="A9" s="233" t="s">
        <v>434</v>
      </c>
      <c r="B9" s="5" t="s">
        <v>111</v>
      </c>
      <c r="C9" s="15" t="s">
        <v>885</v>
      </c>
      <c r="D9" s="24" t="s">
        <v>296</v>
      </c>
      <c r="E9" s="23" t="s">
        <v>297</v>
      </c>
      <c r="F9" s="15" t="s">
        <v>695</v>
      </c>
      <c r="G9" s="17" t="s">
        <v>890</v>
      </c>
      <c r="H9" s="49" t="s">
        <v>662</v>
      </c>
      <c r="I9" s="49" t="s">
        <v>887</v>
      </c>
      <c r="J9" s="50" t="s">
        <v>666</v>
      </c>
      <c r="M9" s="238">
        <v>3</v>
      </c>
    </row>
    <row r="10" spans="1:13" ht="30" x14ac:dyDescent="0.25">
      <c r="A10" s="233" t="s">
        <v>435</v>
      </c>
      <c r="B10" s="5" t="s">
        <v>90</v>
      </c>
      <c r="C10" s="15" t="s">
        <v>941</v>
      </c>
      <c r="D10" s="22" t="s">
        <v>387</v>
      </c>
      <c r="E10" s="23" t="s">
        <v>386</v>
      </c>
      <c r="F10" s="15" t="s">
        <v>388</v>
      </c>
      <c r="G10" s="17" t="s">
        <v>942</v>
      </c>
      <c r="H10" s="224" t="s">
        <v>664</v>
      </c>
      <c r="I10" s="49" t="s">
        <v>943</v>
      </c>
      <c r="J10" s="50" t="s">
        <v>666</v>
      </c>
      <c r="K10" s="224"/>
      <c r="M10" s="28">
        <v>4</v>
      </c>
    </row>
    <row r="11" spans="1:13" s="5" customFormat="1" ht="30" x14ac:dyDescent="0.25">
      <c r="A11" s="233" t="s">
        <v>436</v>
      </c>
      <c r="B11" s="5" t="s">
        <v>90</v>
      </c>
      <c r="C11" s="15" t="s">
        <v>944</v>
      </c>
      <c r="D11" s="22" t="s">
        <v>387</v>
      </c>
      <c r="E11" s="23" t="s">
        <v>386</v>
      </c>
      <c r="F11" s="15" t="s">
        <v>389</v>
      </c>
      <c r="G11" s="17" t="s">
        <v>945</v>
      </c>
      <c r="H11" s="49" t="s">
        <v>662</v>
      </c>
      <c r="I11" s="49" t="s">
        <v>943</v>
      </c>
      <c r="J11" s="50" t="s">
        <v>666</v>
      </c>
      <c r="K11" s="224"/>
      <c r="L11" s="49"/>
      <c r="M11" s="28">
        <v>4</v>
      </c>
    </row>
    <row r="12" spans="1:13" s="5" customFormat="1" ht="30" x14ac:dyDescent="0.25">
      <c r="A12" s="30" t="s">
        <v>390</v>
      </c>
      <c r="B12" s="233" t="s">
        <v>397</v>
      </c>
      <c r="C12" s="234" t="s">
        <v>849</v>
      </c>
      <c r="D12" s="24" t="s">
        <v>296</v>
      </c>
      <c r="E12" s="23" t="s">
        <v>297</v>
      </c>
      <c r="F12" s="234" t="s">
        <v>440</v>
      </c>
      <c r="G12" s="241" t="s">
        <v>730</v>
      </c>
      <c r="H12" s="50" t="s">
        <v>669</v>
      </c>
      <c r="I12" s="50" t="s">
        <v>670</v>
      </c>
      <c r="J12" s="50" t="s">
        <v>671</v>
      </c>
      <c r="K12" s="50"/>
      <c r="L12" s="49"/>
      <c r="M12" s="238">
        <v>4</v>
      </c>
    </row>
    <row r="13" spans="1:13" s="5" customFormat="1" ht="30" x14ac:dyDescent="0.25">
      <c r="A13" s="30" t="s">
        <v>391</v>
      </c>
      <c r="B13" s="233" t="s">
        <v>397</v>
      </c>
      <c r="C13" s="234" t="s">
        <v>946</v>
      </c>
      <c r="D13" s="24" t="s">
        <v>296</v>
      </c>
      <c r="E13" s="23" t="s">
        <v>297</v>
      </c>
      <c r="F13" s="234" t="s">
        <v>717</v>
      </c>
      <c r="G13" s="241" t="s">
        <v>947</v>
      </c>
      <c r="H13" s="50" t="s">
        <v>672</v>
      </c>
      <c r="I13" s="235" t="s">
        <v>673</v>
      </c>
      <c r="J13" s="50" t="s">
        <v>943</v>
      </c>
      <c r="K13" s="50" t="s">
        <v>671</v>
      </c>
      <c r="L13" s="49"/>
      <c r="M13" s="238">
        <v>4</v>
      </c>
    </row>
    <row r="14" spans="1:13" s="5" customFormat="1" ht="30" x14ac:dyDescent="0.25">
      <c r="A14" s="233" t="s">
        <v>392</v>
      </c>
      <c r="B14" s="233" t="s">
        <v>90</v>
      </c>
      <c r="C14" s="234" t="s">
        <v>931</v>
      </c>
      <c r="D14" s="24" t="s">
        <v>296</v>
      </c>
      <c r="E14" s="23" t="s">
        <v>297</v>
      </c>
      <c r="F14" s="234" t="s">
        <v>734</v>
      </c>
      <c r="G14" s="241" t="s">
        <v>932</v>
      </c>
      <c r="H14" s="49" t="s">
        <v>662</v>
      </c>
      <c r="I14" s="235" t="s">
        <v>748</v>
      </c>
      <c r="J14" s="50" t="s">
        <v>666</v>
      </c>
      <c r="K14" s="49"/>
      <c r="L14" s="49"/>
      <c r="M14" s="238" t="s">
        <v>853</v>
      </c>
    </row>
    <row r="15" spans="1:13" s="5" customFormat="1" ht="30" x14ac:dyDescent="0.25">
      <c r="A15" s="233" t="s">
        <v>393</v>
      </c>
      <c r="B15" s="233" t="s">
        <v>90</v>
      </c>
      <c r="C15" s="234" t="s">
        <v>930</v>
      </c>
      <c r="D15" s="24" t="s">
        <v>296</v>
      </c>
      <c r="E15" s="23" t="s">
        <v>297</v>
      </c>
      <c r="F15" s="234" t="s">
        <v>735</v>
      </c>
      <c r="G15" s="241" t="s">
        <v>933</v>
      </c>
      <c r="H15" s="49" t="s">
        <v>662</v>
      </c>
      <c r="I15" s="235" t="s">
        <v>749</v>
      </c>
      <c r="J15" s="50" t="s">
        <v>666</v>
      </c>
      <c r="K15" s="49"/>
      <c r="L15" s="49"/>
      <c r="M15" s="238" t="s">
        <v>853</v>
      </c>
    </row>
    <row r="16" spans="1:13" s="5" customFormat="1" ht="30" x14ac:dyDescent="0.25">
      <c r="A16" s="233" t="s">
        <v>394</v>
      </c>
      <c r="B16" s="5" t="s">
        <v>111</v>
      </c>
      <c r="C16" s="15" t="s">
        <v>929</v>
      </c>
      <c r="D16" s="24" t="s">
        <v>296</v>
      </c>
      <c r="E16" s="23" t="s">
        <v>297</v>
      </c>
      <c r="F16" s="15" t="s">
        <v>302</v>
      </c>
      <c r="G16" s="17" t="s">
        <v>696</v>
      </c>
      <c r="H16" s="49" t="s">
        <v>674</v>
      </c>
      <c r="I16" s="49" t="s">
        <v>677</v>
      </c>
      <c r="J16" s="224" t="s">
        <v>678</v>
      </c>
      <c r="K16" s="225" t="s">
        <v>675</v>
      </c>
      <c r="L16" s="50" t="s">
        <v>666</v>
      </c>
      <c r="M16" s="238">
        <v>5</v>
      </c>
    </row>
    <row r="17" spans="1:13" ht="30" x14ac:dyDescent="0.25">
      <c r="A17" s="233" t="s">
        <v>395</v>
      </c>
      <c r="B17" s="5" t="s">
        <v>111</v>
      </c>
      <c r="C17" s="15" t="s">
        <v>928</v>
      </c>
      <c r="D17" s="24" t="s">
        <v>296</v>
      </c>
      <c r="E17" s="23" t="s">
        <v>297</v>
      </c>
      <c r="F17" s="15" t="s">
        <v>303</v>
      </c>
      <c r="G17" s="17" t="s">
        <v>697</v>
      </c>
      <c r="H17" s="49" t="s">
        <v>674</v>
      </c>
      <c r="I17" s="49" t="s">
        <v>679</v>
      </c>
      <c r="J17" s="224" t="s">
        <v>678</v>
      </c>
      <c r="K17" s="225" t="s">
        <v>675</v>
      </c>
      <c r="L17" s="50" t="s">
        <v>666</v>
      </c>
      <c r="M17" s="238">
        <v>5</v>
      </c>
    </row>
    <row r="18" spans="1:13" ht="30" x14ac:dyDescent="0.25">
      <c r="A18" s="233" t="s">
        <v>396</v>
      </c>
      <c r="B18" s="5" t="s">
        <v>111</v>
      </c>
      <c r="C18" s="15" t="s">
        <v>927</v>
      </c>
      <c r="D18" s="24" t="s">
        <v>296</v>
      </c>
      <c r="E18" s="23" t="s">
        <v>297</v>
      </c>
      <c r="F18" s="15" t="s">
        <v>305</v>
      </c>
      <c r="G18" s="17" t="s">
        <v>699</v>
      </c>
      <c r="H18" s="49" t="s">
        <v>662</v>
      </c>
      <c r="I18" s="224" t="s">
        <v>678</v>
      </c>
      <c r="J18" s="224" t="s">
        <v>681</v>
      </c>
      <c r="K18" s="50" t="s">
        <v>666</v>
      </c>
      <c r="M18" s="238">
        <v>5</v>
      </c>
    </row>
    <row r="19" spans="1:13" ht="30" x14ac:dyDescent="0.25">
      <c r="A19" s="233" t="s">
        <v>402</v>
      </c>
      <c r="B19" s="5" t="s">
        <v>111</v>
      </c>
      <c r="C19" s="15" t="s">
        <v>926</v>
      </c>
      <c r="D19" s="24" t="s">
        <v>296</v>
      </c>
      <c r="E19" s="23" t="s">
        <v>297</v>
      </c>
      <c r="F19" s="15" t="s">
        <v>306</v>
      </c>
      <c r="G19" s="17" t="s">
        <v>700</v>
      </c>
      <c r="H19" s="49" t="s">
        <v>662</v>
      </c>
      <c r="I19" s="224" t="s">
        <v>678</v>
      </c>
      <c r="J19" s="224" t="s">
        <v>682</v>
      </c>
      <c r="K19" s="50" t="s">
        <v>666</v>
      </c>
      <c r="M19" s="238">
        <v>5</v>
      </c>
    </row>
    <row r="20" spans="1:13" ht="30" x14ac:dyDescent="0.25">
      <c r="A20" s="233" t="s">
        <v>403</v>
      </c>
      <c r="B20" s="5" t="s">
        <v>111</v>
      </c>
      <c r="C20" s="15" t="s">
        <v>925</v>
      </c>
      <c r="D20" s="24" t="s">
        <v>296</v>
      </c>
      <c r="E20" s="23" t="s">
        <v>297</v>
      </c>
      <c r="F20" s="15" t="s">
        <v>304</v>
      </c>
      <c r="G20" s="17" t="s">
        <v>698</v>
      </c>
      <c r="H20" s="49" t="s">
        <v>674</v>
      </c>
      <c r="I20" s="49" t="s">
        <v>680</v>
      </c>
      <c r="J20" s="224" t="s">
        <v>678</v>
      </c>
      <c r="K20" s="225" t="s">
        <v>675</v>
      </c>
      <c r="L20" s="50" t="s">
        <v>666</v>
      </c>
      <c r="M20" s="238">
        <v>5</v>
      </c>
    </row>
    <row r="21" spans="1:13" ht="30" x14ac:dyDescent="0.25">
      <c r="A21" s="233" t="s">
        <v>411</v>
      </c>
      <c r="B21" s="228" t="s">
        <v>115</v>
      </c>
      <c r="C21" s="229" t="s">
        <v>723</v>
      </c>
      <c r="D21" s="227" t="s">
        <v>296</v>
      </c>
      <c r="E21" s="23" t="s">
        <v>297</v>
      </c>
      <c r="F21" s="229" t="s">
        <v>724</v>
      </c>
      <c r="G21" s="230" t="s">
        <v>725</v>
      </c>
      <c r="H21" s="49" t="s">
        <v>661</v>
      </c>
      <c r="I21" s="49" t="s">
        <v>684</v>
      </c>
      <c r="J21" s="224" t="s">
        <v>683</v>
      </c>
      <c r="K21" s="49" t="s">
        <v>765</v>
      </c>
      <c r="M21" s="238">
        <v>6</v>
      </c>
    </row>
    <row r="22" spans="1:13" ht="30" x14ac:dyDescent="0.25">
      <c r="A22" s="233" t="s">
        <v>412</v>
      </c>
      <c r="B22" s="228" t="s">
        <v>115</v>
      </c>
      <c r="C22" s="229" t="s">
        <v>924</v>
      </c>
      <c r="D22" s="227" t="s">
        <v>296</v>
      </c>
      <c r="E22" s="23" t="s">
        <v>297</v>
      </c>
      <c r="F22" s="229" t="s">
        <v>726</v>
      </c>
      <c r="G22" s="230" t="s">
        <v>728</v>
      </c>
      <c r="H22" s="49" t="s">
        <v>661</v>
      </c>
      <c r="I22" s="49" t="s">
        <v>881</v>
      </c>
      <c r="J22" s="49" t="s">
        <v>684</v>
      </c>
      <c r="K22" s="224" t="s">
        <v>683</v>
      </c>
      <c r="L22" s="49" t="s">
        <v>765</v>
      </c>
      <c r="M22" s="238">
        <v>6</v>
      </c>
    </row>
    <row r="23" spans="1:13" ht="30" x14ac:dyDescent="0.25">
      <c r="A23" s="233" t="s">
        <v>413</v>
      </c>
      <c r="B23" s="228" t="s">
        <v>115</v>
      </c>
      <c r="C23" s="229" t="s">
        <v>923</v>
      </c>
      <c r="D23" s="227" t="s">
        <v>296</v>
      </c>
      <c r="E23" s="23" t="s">
        <v>297</v>
      </c>
      <c r="F23" s="229" t="s">
        <v>727</v>
      </c>
      <c r="G23" s="230" t="s">
        <v>729</v>
      </c>
      <c r="H23" s="49" t="s">
        <v>661</v>
      </c>
      <c r="I23" s="49" t="s">
        <v>685</v>
      </c>
      <c r="J23" s="49" t="s">
        <v>684</v>
      </c>
      <c r="K23" s="224" t="s">
        <v>683</v>
      </c>
      <c r="L23" s="49" t="s">
        <v>765</v>
      </c>
      <c r="M23" s="238">
        <v>6</v>
      </c>
    </row>
    <row r="24" spans="1:13" ht="30" customHeight="1" x14ac:dyDescent="0.25">
      <c r="A24" s="233" t="s">
        <v>414</v>
      </c>
      <c r="B24" s="5" t="s">
        <v>111</v>
      </c>
      <c r="C24" s="15" t="s">
        <v>701</v>
      </c>
      <c r="D24" s="24" t="s">
        <v>296</v>
      </c>
      <c r="E24" s="23" t="s">
        <v>297</v>
      </c>
      <c r="F24" s="15" t="s">
        <v>307</v>
      </c>
      <c r="G24" s="17" t="s">
        <v>702</v>
      </c>
      <c r="H24" s="49" t="s">
        <v>674</v>
      </c>
      <c r="I24" s="49" t="s">
        <v>686</v>
      </c>
      <c r="J24" s="49" t="s">
        <v>687</v>
      </c>
      <c r="K24" s="50" t="s">
        <v>666</v>
      </c>
      <c r="M24" s="28">
        <v>6</v>
      </c>
    </row>
    <row r="25" spans="1:13" ht="30" customHeight="1" x14ac:dyDescent="0.25">
      <c r="A25" s="233" t="s">
        <v>415</v>
      </c>
      <c r="B25" s="5" t="s">
        <v>111</v>
      </c>
      <c r="C25" s="15" t="s">
        <v>703</v>
      </c>
      <c r="D25" s="26" t="s">
        <v>296</v>
      </c>
      <c r="E25" s="27" t="s">
        <v>297</v>
      </c>
      <c r="F25" s="15" t="s">
        <v>308</v>
      </c>
      <c r="G25" s="17" t="s">
        <v>704</v>
      </c>
      <c r="H25" s="49" t="s">
        <v>662</v>
      </c>
      <c r="I25" s="49" t="s">
        <v>688</v>
      </c>
      <c r="J25" s="49" t="s">
        <v>689</v>
      </c>
      <c r="K25" s="50" t="s">
        <v>666</v>
      </c>
      <c r="M25" s="28">
        <v>6</v>
      </c>
    </row>
    <row r="26" spans="1:13" ht="30" customHeight="1" x14ac:dyDescent="0.25">
      <c r="A26" s="233" t="s">
        <v>424</v>
      </c>
      <c r="B26" s="5" t="s">
        <v>111</v>
      </c>
      <c r="C26" s="15" t="s">
        <v>705</v>
      </c>
      <c r="D26" s="24" t="s">
        <v>296</v>
      </c>
      <c r="E26" s="23" t="s">
        <v>297</v>
      </c>
      <c r="F26" s="15" t="s">
        <v>706</v>
      </c>
      <c r="G26" s="17" t="s">
        <v>707</v>
      </c>
      <c r="H26" s="49" t="s">
        <v>674</v>
      </c>
      <c r="I26" s="49" t="s">
        <v>708</v>
      </c>
      <c r="J26" s="49" t="s">
        <v>690</v>
      </c>
      <c r="K26" s="50" t="s">
        <v>666</v>
      </c>
      <c r="M26" s="28">
        <v>6</v>
      </c>
    </row>
    <row r="27" spans="1:13" ht="30" customHeight="1" x14ac:dyDescent="0.25">
      <c r="A27" s="233" t="s">
        <v>425</v>
      </c>
      <c r="B27" s="5" t="s">
        <v>111</v>
      </c>
      <c r="C27" s="15" t="s">
        <v>922</v>
      </c>
      <c r="D27" s="24" t="s">
        <v>296</v>
      </c>
      <c r="E27" s="23" t="s">
        <v>297</v>
      </c>
      <c r="F27" s="15" t="s">
        <v>423</v>
      </c>
      <c r="G27" s="17" t="s">
        <v>709</v>
      </c>
      <c r="H27" s="49" t="s">
        <v>674</v>
      </c>
      <c r="I27" s="49" t="s">
        <v>688</v>
      </c>
      <c r="J27" s="49" t="s">
        <v>691</v>
      </c>
      <c r="K27" s="50" t="s">
        <v>666</v>
      </c>
      <c r="M27" s="28">
        <v>6</v>
      </c>
    </row>
    <row r="28" spans="1:13" ht="30" x14ac:dyDescent="0.25">
      <c r="A28" s="233" t="s">
        <v>426</v>
      </c>
      <c r="B28" s="5" t="s">
        <v>111</v>
      </c>
      <c r="C28" s="15" t="s">
        <v>710</v>
      </c>
      <c r="D28" s="24" t="s">
        <v>296</v>
      </c>
      <c r="E28" s="23" t="s">
        <v>297</v>
      </c>
      <c r="F28" s="15" t="s">
        <v>439</v>
      </c>
      <c r="G28" s="17" t="s">
        <v>711</v>
      </c>
      <c r="H28" s="49" t="s">
        <v>674</v>
      </c>
      <c r="I28" s="49" t="s">
        <v>692</v>
      </c>
      <c r="J28" s="50" t="s">
        <v>666</v>
      </c>
      <c r="K28" s="224"/>
      <c r="M28" s="28">
        <v>6</v>
      </c>
    </row>
    <row r="29" spans="1:13" ht="30" customHeight="1" x14ac:dyDescent="0.25">
      <c r="A29" s="233" t="s">
        <v>427</v>
      </c>
      <c r="B29" s="5" t="s">
        <v>111</v>
      </c>
      <c r="C29" s="15" t="s">
        <v>293</v>
      </c>
      <c r="D29" s="22" t="s">
        <v>294</v>
      </c>
      <c r="E29" s="23" t="s">
        <v>295</v>
      </c>
      <c r="F29" s="15" t="s">
        <v>981</v>
      </c>
      <c r="G29" s="17" t="s">
        <v>715</v>
      </c>
      <c r="H29" s="49" t="s">
        <v>661</v>
      </c>
      <c r="I29" s="49" t="s">
        <v>693</v>
      </c>
      <c r="J29" s="49" t="s">
        <v>676</v>
      </c>
      <c r="M29" s="238" t="s">
        <v>852</v>
      </c>
    </row>
    <row r="30" spans="1:13" s="5" customFormat="1" ht="30" x14ac:dyDescent="0.25">
      <c r="A30" s="233" t="s">
        <v>438</v>
      </c>
      <c r="B30" s="233" t="s">
        <v>90</v>
      </c>
      <c r="C30" s="234" t="s">
        <v>921</v>
      </c>
      <c r="D30" s="24" t="s">
        <v>296</v>
      </c>
      <c r="E30" s="23" t="s">
        <v>297</v>
      </c>
      <c r="F30" s="234" t="s">
        <v>797</v>
      </c>
      <c r="G30" s="241" t="s">
        <v>796</v>
      </c>
      <c r="H30" s="49" t="s">
        <v>662</v>
      </c>
      <c r="I30" s="15" t="s">
        <v>798</v>
      </c>
      <c r="J30" s="50" t="s">
        <v>666</v>
      </c>
      <c r="K30" s="49"/>
      <c r="L30" s="49"/>
      <c r="M30" s="238" t="s">
        <v>851</v>
      </c>
    </row>
    <row r="31" spans="1:13" ht="30" customHeight="1" x14ac:dyDescent="0.25">
      <c r="B31" s="19"/>
      <c r="C31" s="48"/>
      <c r="D31" s="22"/>
      <c r="E31" s="23"/>
      <c r="F31" s="48"/>
      <c r="G31" s="242"/>
    </row>
    <row r="32" spans="1:13" x14ac:dyDescent="0.25">
      <c r="B32" s="5"/>
      <c r="D32" s="24"/>
      <c r="E32" s="23"/>
    </row>
    <row r="33" spans="4:13" x14ac:dyDescent="0.25">
      <c r="D33" s="28"/>
      <c r="E33" s="49"/>
      <c r="F33" s="16"/>
      <c r="G33" s="229"/>
      <c r="M33" s="28"/>
    </row>
    <row r="34" spans="4:13" x14ac:dyDescent="0.25">
      <c r="D34" s="28"/>
      <c r="E34" s="49"/>
      <c r="F34" s="16"/>
      <c r="G34" s="229"/>
      <c r="M34" s="28"/>
    </row>
    <row r="35" spans="4:13" x14ac:dyDescent="0.25">
      <c r="D35" s="28"/>
      <c r="E35" s="49"/>
      <c r="F35" s="16"/>
      <c r="G35" s="229"/>
      <c r="M35" s="28"/>
    </row>
    <row r="36" spans="4:13" x14ac:dyDescent="0.25">
      <c r="D36" s="28"/>
      <c r="E36" s="49"/>
      <c r="F36" s="16"/>
      <c r="G36" s="229"/>
      <c r="M36" s="28"/>
    </row>
  </sheetData>
  <autoFilter ref="A2:M2">
    <sortState ref="A3:N30">
      <sortCondition ref="A2"/>
    </sortState>
  </autoFilter>
  <conditionalFormatting sqref="M2">
    <cfRule type="containsText" dxfId="20" priority="42" operator="containsText" text="kana">
      <formula>NOT(ISERROR(SEARCH("kana",M2)))</formula>
    </cfRule>
    <cfRule type="containsText" dxfId="19" priority="43" operator="containsText" text="specti">
      <formula>NOT(ISERROR(SEARCH("specti",M2)))</formula>
    </cfRule>
    <cfRule type="containsText" dxfId="18" priority="44" operator="containsText" text="carbe">
      <formula>NOT(ISERROR(SEARCH("carbe",M2)))</formula>
    </cfRule>
    <cfRule type="containsText" dxfId="17" priority="45" operator="containsText" text="ampi">
      <formula>NOT(ISERROR(SEARCH("ampi",M2)))</formula>
    </cfRule>
  </conditionalFormatting>
  <conditionalFormatting sqref="M2">
    <cfRule type="containsText" dxfId="16" priority="41" operator="containsText" text="OK">
      <formula>NOT(ISERROR(SEARCH("OK",M2)))</formula>
    </cfRule>
  </conditionalFormatting>
  <conditionalFormatting sqref="B24 B2 B37:B1048576">
    <cfRule type="containsText" dxfId="15" priority="39" operator="containsText" text="on going">
      <formula>NOT(ISERROR(SEARCH("on going",B2)))</formula>
    </cfRule>
    <cfRule type="containsText" dxfId="14" priority="40" operator="containsText" text="Final">
      <formula>NOT(ISERROR(SEARCH("Final",B2)))</formula>
    </cfRule>
  </conditionalFormatting>
  <hyperlinks>
    <hyperlink ref="E29" r:id="rId1" display="https://www.addgene.org/48000/"/>
    <hyperlink ref="E6" r:id="rId2" display="https://www.addgene.org/48001/"/>
    <hyperlink ref="E7" r:id="rId3" display="https://www.addgene.org/48001/"/>
    <hyperlink ref="E8" r:id="rId4" display="https://www.addgene.org/48001/"/>
    <hyperlink ref="E9" r:id="rId5" display="https://www.addgene.org/48001/"/>
    <hyperlink ref="E10" r:id="rId6" display="https://www.addgene.org/48007/"/>
    <hyperlink ref="E11" r:id="rId7" display="https://www.addgene.org/48007/"/>
    <hyperlink ref="E3" r:id="rId8" display="https://www.addgene.org/48000/"/>
    <hyperlink ref="E4" r:id="rId9" display="https://www.addgene.org/48000/"/>
    <hyperlink ref="E5" r:id="rId10" display="https://www.addgene.org/48000/"/>
    <hyperlink ref="E21" r:id="rId11" display="https://www.addgene.org/48001/"/>
    <hyperlink ref="E22" r:id="rId12" display="https://www.addgene.org/48001/"/>
    <hyperlink ref="E23" r:id="rId13" display="https://www.addgene.org/48001/"/>
    <hyperlink ref="E13" r:id="rId14" display="https://www.addgene.org/48001/"/>
    <hyperlink ref="E12" r:id="rId15" display="https://www.addgene.org/48001/"/>
  </hyperlinks>
  <pageMargins left="0.7" right="0.7" top="0.75" bottom="0.75" header="0.3" footer="0.3"/>
  <pageSetup paperSize="9" orientation="portrait"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baseColWidth="10" defaultColWidth="11.42578125" defaultRowHeight="15" x14ac:dyDescent="0.25"/>
  <cols>
    <col min="1" max="2" width="11.42578125" style="28"/>
    <col min="3" max="3" width="26.5703125" style="28" customWidth="1"/>
    <col min="4" max="4" width="13.5703125" style="28" customWidth="1"/>
    <col min="5" max="5" width="11.42578125" style="28" customWidth="1"/>
    <col min="6" max="7" width="25.28515625" style="28" customWidth="1"/>
    <col min="8" max="8" width="19.28515625" style="28" customWidth="1"/>
    <col min="9" max="9" width="14.85546875" style="28" bestFit="1" customWidth="1"/>
    <col min="10" max="10" width="40.28515625" style="28" customWidth="1"/>
    <col min="11" max="16384" width="11.42578125" style="28"/>
  </cols>
  <sheetData>
    <row r="1" spans="1:10" x14ac:dyDescent="0.25">
      <c r="A1" s="53" t="s">
        <v>858</v>
      </c>
    </row>
    <row r="2" spans="1:10" ht="30.75" thickBot="1" x14ac:dyDescent="0.3">
      <c r="A2" s="231" t="s">
        <v>0</v>
      </c>
      <c r="B2" s="21" t="s">
        <v>716</v>
      </c>
      <c r="C2" s="21" t="s">
        <v>950</v>
      </c>
      <c r="D2" s="21" t="s">
        <v>410</v>
      </c>
      <c r="E2" s="21" t="s">
        <v>718</v>
      </c>
      <c r="F2" s="21" t="s">
        <v>382</v>
      </c>
      <c r="G2" s="21" t="s">
        <v>383</v>
      </c>
      <c r="H2" s="21" t="s">
        <v>384</v>
      </c>
      <c r="I2" s="21" t="s">
        <v>385</v>
      </c>
      <c r="J2" s="21" t="s">
        <v>738</v>
      </c>
    </row>
    <row r="3" spans="1:10" ht="30.75" customHeight="1" x14ac:dyDescent="0.25">
      <c r="A3" s="52" t="s">
        <v>373</v>
      </c>
      <c r="B3" s="28" t="s">
        <v>372</v>
      </c>
      <c r="C3" s="49" t="s">
        <v>900</v>
      </c>
      <c r="D3" s="49" t="s">
        <v>409</v>
      </c>
      <c r="E3" s="236" t="s">
        <v>719</v>
      </c>
      <c r="F3" s="49" t="s">
        <v>427</v>
      </c>
      <c r="G3" s="49" t="s">
        <v>432</v>
      </c>
      <c r="H3" s="49" t="s">
        <v>609</v>
      </c>
      <c r="I3" s="28">
        <v>3</v>
      </c>
    </row>
    <row r="4" spans="1:10" ht="30.75" customHeight="1" x14ac:dyDescent="0.25">
      <c r="A4" s="52" t="s">
        <v>374</v>
      </c>
      <c r="B4" s="28" t="s">
        <v>372</v>
      </c>
      <c r="C4" s="49" t="s">
        <v>901</v>
      </c>
      <c r="D4" s="49" t="s">
        <v>409</v>
      </c>
      <c r="E4" s="236" t="s">
        <v>719</v>
      </c>
      <c r="F4" s="49" t="s">
        <v>427</v>
      </c>
      <c r="G4" s="49" t="s">
        <v>433</v>
      </c>
      <c r="H4" s="49" t="s">
        <v>609</v>
      </c>
      <c r="I4" s="28">
        <v>3</v>
      </c>
    </row>
    <row r="5" spans="1:10" ht="30.75" customHeight="1" x14ac:dyDescent="0.25">
      <c r="A5" s="52" t="s">
        <v>375</v>
      </c>
      <c r="B5" s="28" t="s">
        <v>372</v>
      </c>
      <c r="C5" s="49" t="s">
        <v>902</v>
      </c>
      <c r="D5" s="49" t="s">
        <v>409</v>
      </c>
      <c r="E5" s="236" t="s">
        <v>719</v>
      </c>
      <c r="F5" s="49" t="s">
        <v>427</v>
      </c>
      <c r="G5" s="49" t="s">
        <v>733</v>
      </c>
      <c r="H5" s="49" t="s">
        <v>609</v>
      </c>
      <c r="I5" s="28">
        <v>3</v>
      </c>
    </row>
    <row r="6" spans="1:10" ht="30.75" customHeight="1" x14ac:dyDescent="0.25">
      <c r="A6" s="52" t="s">
        <v>376</v>
      </c>
      <c r="B6" s="28" t="s">
        <v>372</v>
      </c>
      <c r="C6" s="49" t="s">
        <v>903</v>
      </c>
      <c r="D6" s="49" t="s">
        <v>409</v>
      </c>
      <c r="E6" s="236" t="s">
        <v>719</v>
      </c>
      <c r="F6" s="49" t="s">
        <v>427</v>
      </c>
      <c r="G6" s="49" t="s">
        <v>434</v>
      </c>
      <c r="H6" s="49" t="s">
        <v>609</v>
      </c>
      <c r="I6" s="28">
        <v>3</v>
      </c>
    </row>
    <row r="7" spans="1:10" ht="30.75" customHeight="1" x14ac:dyDescent="0.25">
      <c r="A7" s="52" t="s">
        <v>378</v>
      </c>
      <c r="B7" s="28" t="s">
        <v>90</v>
      </c>
      <c r="C7" s="49" t="s">
        <v>909</v>
      </c>
      <c r="D7" s="28" t="s">
        <v>398</v>
      </c>
      <c r="E7" s="237" t="s">
        <v>720</v>
      </c>
      <c r="F7" s="49" t="s">
        <v>427</v>
      </c>
      <c r="G7" s="28" t="s">
        <v>393</v>
      </c>
      <c r="H7" s="28" t="s">
        <v>401</v>
      </c>
      <c r="I7" s="28" t="s">
        <v>850</v>
      </c>
    </row>
    <row r="8" spans="1:10" ht="30.75" customHeight="1" x14ac:dyDescent="0.25">
      <c r="A8" s="52" t="s">
        <v>379</v>
      </c>
      <c r="B8" s="28" t="s">
        <v>90</v>
      </c>
      <c r="C8" s="49" t="s">
        <v>910</v>
      </c>
      <c r="D8" s="28" t="s">
        <v>398</v>
      </c>
      <c r="E8" s="237" t="s">
        <v>720</v>
      </c>
      <c r="F8" s="49" t="s">
        <v>427</v>
      </c>
      <c r="G8" s="28" t="s">
        <v>392</v>
      </c>
      <c r="H8" s="28" t="s">
        <v>401</v>
      </c>
      <c r="I8" s="28" t="s">
        <v>850</v>
      </c>
    </row>
    <row r="9" spans="1:10" ht="30.75" customHeight="1" x14ac:dyDescent="0.25">
      <c r="A9" s="52" t="s">
        <v>380</v>
      </c>
      <c r="B9" s="28" t="s">
        <v>111</v>
      </c>
      <c r="C9" s="49" t="s">
        <v>904</v>
      </c>
      <c r="D9" s="49" t="s">
        <v>409</v>
      </c>
      <c r="E9" s="236" t="s">
        <v>719</v>
      </c>
      <c r="F9" s="49" t="s">
        <v>427</v>
      </c>
      <c r="G9" s="49" t="s">
        <v>394</v>
      </c>
      <c r="H9" s="49" t="s">
        <v>609</v>
      </c>
      <c r="I9" s="28">
        <v>5</v>
      </c>
    </row>
    <row r="10" spans="1:10" ht="30.75" customHeight="1" x14ac:dyDescent="0.25">
      <c r="A10" s="52" t="s">
        <v>381</v>
      </c>
      <c r="B10" s="28" t="s">
        <v>111</v>
      </c>
      <c r="C10" s="49" t="s">
        <v>905</v>
      </c>
      <c r="D10" s="49" t="s">
        <v>409</v>
      </c>
      <c r="E10" s="236" t="s">
        <v>719</v>
      </c>
      <c r="F10" s="49" t="s">
        <v>427</v>
      </c>
      <c r="G10" s="49" t="s">
        <v>395</v>
      </c>
      <c r="H10" s="49" t="s">
        <v>609</v>
      </c>
      <c r="I10" s="28">
        <v>5</v>
      </c>
    </row>
    <row r="11" spans="1:10" ht="30.75" customHeight="1" x14ac:dyDescent="0.25">
      <c r="A11" s="52" t="s">
        <v>399</v>
      </c>
      <c r="B11" s="28" t="s">
        <v>111</v>
      </c>
      <c r="C11" s="49" t="s">
        <v>906</v>
      </c>
      <c r="D11" s="49" t="s">
        <v>409</v>
      </c>
      <c r="E11" s="236" t="s">
        <v>719</v>
      </c>
      <c r="F11" s="49" t="s">
        <v>427</v>
      </c>
      <c r="G11" s="49" t="s">
        <v>396</v>
      </c>
      <c r="H11" s="49" t="s">
        <v>609</v>
      </c>
      <c r="I11" s="28">
        <v>5</v>
      </c>
    </row>
    <row r="12" spans="1:10" ht="30.75" customHeight="1" x14ac:dyDescent="0.25">
      <c r="A12" s="52" t="s">
        <v>400</v>
      </c>
      <c r="B12" s="28" t="s">
        <v>111</v>
      </c>
      <c r="C12" s="49" t="s">
        <v>907</v>
      </c>
      <c r="D12" s="49" t="s">
        <v>409</v>
      </c>
      <c r="E12" s="236" t="s">
        <v>719</v>
      </c>
      <c r="F12" s="49" t="s">
        <v>427</v>
      </c>
      <c r="G12" s="49" t="s">
        <v>402</v>
      </c>
      <c r="H12" s="49" t="s">
        <v>609</v>
      </c>
      <c r="I12" s="28">
        <v>5</v>
      </c>
    </row>
    <row r="13" spans="1:10" ht="30.75" customHeight="1" x14ac:dyDescent="0.25">
      <c r="A13" s="52" t="s">
        <v>404</v>
      </c>
      <c r="B13" s="28" t="s">
        <v>111</v>
      </c>
      <c r="C13" s="49" t="s">
        <v>908</v>
      </c>
      <c r="D13" s="49" t="s">
        <v>409</v>
      </c>
      <c r="E13" s="236" t="s">
        <v>719</v>
      </c>
      <c r="F13" s="49" t="s">
        <v>427</v>
      </c>
      <c r="G13" s="49" t="s">
        <v>403</v>
      </c>
      <c r="H13" s="49" t="s">
        <v>609</v>
      </c>
      <c r="I13" s="28">
        <v>5</v>
      </c>
    </row>
    <row r="14" spans="1:10" ht="30.75" customHeight="1" x14ac:dyDescent="0.25">
      <c r="A14" s="52" t="s">
        <v>405</v>
      </c>
      <c r="B14" s="28" t="s">
        <v>722</v>
      </c>
      <c r="C14" s="49" t="s">
        <v>899</v>
      </c>
      <c r="D14" s="28" t="s">
        <v>731</v>
      </c>
      <c r="E14" s="237" t="s">
        <v>720</v>
      </c>
      <c r="F14" s="226" t="s">
        <v>732</v>
      </c>
      <c r="G14" s="28" t="s">
        <v>411</v>
      </c>
      <c r="H14" s="6" t="s">
        <v>401</v>
      </c>
      <c r="I14" s="28">
        <v>6</v>
      </c>
    </row>
    <row r="15" spans="1:10" ht="30.75" customHeight="1" x14ac:dyDescent="0.25">
      <c r="A15" s="52" t="s">
        <v>406</v>
      </c>
      <c r="B15" s="28" t="s">
        <v>722</v>
      </c>
      <c r="C15" s="49" t="s">
        <v>911</v>
      </c>
      <c r="D15" s="28" t="s">
        <v>731</v>
      </c>
      <c r="E15" s="237" t="s">
        <v>720</v>
      </c>
      <c r="F15" s="226" t="s">
        <v>732</v>
      </c>
      <c r="G15" s="28" t="s">
        <v>412</v>
      </c>
      <c r="H15" s="6" t="s">
        <v>401</v>
      </c>
      <c r="I15" s="28">
        <v>6</v>
      </c>
    </row>
    <row r="16" spans="1:10" ht="30.75" customHeight="1" x14ac:dyDescent="0.25">
      <c r="A16" s="52" t="s">
        <v>407</v>
      </c>
      <c r="B16" s="28" t="s">
        <v>722</v>
      </c>
      <c r="C16" s="49" t="s">
        <v>912</v>
      </c>
      <c r="D16" s="28" t="s">
        <v>731</v>
      </c>
      <c r="E16" s="237" t="s">
        <v>720</v>
      </c>
      <c r="F16" s="226" t="s">
        <v>732</v>
      </c>
      <c r="G16" s="28" t="s">
        <v>413</v>
      </c>
      <c r="H16" s="6" t="s">
        <v>401</v>
      </c>
      <c r="I16" s="28">
        <v>6</v>
      </c>
    </row>
    <row r="17" spans="1:10" ht="30.75" customHeight="1" x14ac:dyDescent="0.25">
      <c r="A17" s="52" t="s">
        <v>408</v>
      </c>
      <c r="B17" s="28" t="s">
        <v>111</v>
      </c>
      <c r="C17" s="49" t="s">
        <v>913</v>
      </c>
      <c r="D17" s="49" t="s">
        <v>409</v>
      </c>
      <c r="E17" s="236" t="s">
        <v>719</v>
      </c>
      <c r="F17" s="49" t="s">
        <v>427</v>
      </c>
      <c r="G17" s="49" t="s">
        <v>415</v>
      </c>
      <c r="H17" s="49" t="s">
        <v>609</v>
      </c>
      <c r="I17" s="28">
        <v>6</v>
      </c>
    </row>
    <row r="18" spans="1:10" s="6" customFormat="1" ht="30.75" customHeight="1" x14ac:dyDescent="0.25">
      <c r="A18" s="232" t="s">
        <v>417</v>
      </c>
      <c r="B18" s="6" t="s">
        <v>111</v>
      </c>
      <c r="C18" s="224" t="s">
        <v>914</v>
      </c>
      <c r="D18" s="224" t="s">
        <v>409</v>
      </c>
      <c r="E18" s="236" t="s">
        <v>719</v>
      </c>
      <c r="F18" s="49" t="s">
        <v>427</v>
      </c>
      <c r="G18" s="224" t="s">
        <v>426</v>
      </c>
      <c r="H18" s="224" t="s">
        <v>609</v>
      </c>
      <c r="I18" s="6">
        <v>6</v>
      </c>
    </row>
    <row r="19" spans="1:10" ht="30.75" customHeight="1" x14ac:dyDescent="0.25">
      <c r="A19" s="52" t="s">
        <v>418</v>
      </c>
      <c r="B19" s="28" t="s">
        <v>111</v>
      </c>
      <c r="C19" s="49" t="s">
        <v>915</v>
      </c>
      <c r="D19" s="49" t="s">
        <v>409</v>
      </c>
      <c r="E19" s="236" t="s">
        <v>719</v>
      </c>
      <c r="F19" s="49" t="s">
        <v>427</v>
      </c>
      <c r="G19" s="49" t="s">
        <v>425</v>
      </c>
      <c r="H19" s="49" t="s">
        <v>609</v>
      </c>
      <c r="I19" s="28">
        <v>6</v>
      </c>
    </row>
    <row r="20" spans="1:10" ht="30.75" customHeight="1" x14ac:dyDescent="0.25">
      <c r="A20" s="52" t="s">
        <v>419</v>
      </c>
      <c r="B20" s="28" t="s">
        <v>111</v>
      </c>
      <c r="C20" s="49" t="s">
        <v>916</v>
      </c>
      <c r="D20" s="49" t="s">
        <v>409</v>
      </c>
      <c r="E20" s="236" t="s">
        <v>719</v>
      </c>
      <c r="F20" s="49" t="s">
        <v>427</v>
      </c>
      <c r="G20" s="49" t="s">
        <v>424</v>
      </c>
      <c r="H20" s="49" t="s">
        <v>609</v>
      </c>
      <c r="I20" s="28">
        <v>6</v>
      </c>
    </row>
    <row r="21" spans="1:10" ht="30.75" customHeight="1" x14ac:dyDescent="0.25">
      <c r="A21" s="52" t="s">
        <v>420</v>
      </c>
      <c r="B21" s="28" t="s">
        <v>111</v>
      </c>
      <c r="C21" s="49" t="s">
        <v>917</v>
      </c>
      <c r="D21" s="49" t="s">
        <v>409</v>
      </c>
      <c r="E21" s="236" t="s">
        <v>719</v>
      </c>
      <c r="F21" s="49" t="s">
        <v>427</v>
      </c>
      <c r="G21" s="49" t="s">
        <v>414</v>
      </c>
      <c r="H21" s="49" t="s">
        <v>609</v>
      </c>
      <c r="I21" s="28">
        <v>6</v>
      </c>
    </row>
    <row r="22" spans="1:10" s="6" customFormat="1" ht="30.75" customHeight="1" x14ac:dyDescent="0.25">
      <c r="A22" s="232" t="s">
        <v>421</v>
      </c>
      <c r="B22" s="28" t="s">
        <v>90</v>
      </c>
      <c r="C22" s="49" t="s">
        <v>918</v>
      </c>
      <c r="D22" s="49" t="s">
        <v>398</v>
      </c>
      <c r="E22" s="237" t="s">
        <v>720</v>
      </c>
      <c r="F22" s="49" t="s">
        <v>427</v>
      </c>
      <c r="G22" s="49" t="s">
        <v>438</v>
      </c>
      <c r="H22" s="49" t="s">
        <v>401</v>
      </c>
      <c r="I22" s="28" t="s">
        <v>851</v>
      </c>
      <c r="J22" s="243" t="s">
        <v>795</v>
      </c>
    </row>
    <row r="23" spans="1:10" ht="30.75" customHeight="1" x14ac:dyDescent="0.25">
      <c r="A23" s="232" t="s">
        <v>422</v>
      </c>
      <c r="B23" s="28" t="s">
        <v>90</v>
      </c>
      <c r="C23" s="49" t="s">
        <v>919</v>
      </c>
      <c r="D23" s="49" t="s">
        <v>398</v>
      </c>
      <c r="E23" s="237" t="s">
        <v>720</v>
      </c>
      <c r="F23" s="49" t="s">
        <v>427</v>
      </c>
      <c r="G23" s="49" t="s">
        <v>792</v>
      </c>
      <c r="H23" s="49" t="s">
        <v>401</v>
      </c>
      <c r="I23" s="28" t="s">
        <v>851</v>
      </c>
      <c r="J23" s="229" t="s">
        <v>793</v>
      </c>
    </row>
    <row r="24" spans="1:10" ht="36.75" customHeight="1" x14ac:dyDescent="0.25">
      <c r="A24" s="232" t="s">
        <v>791</v>
      </c>
      <c r="B24" s="28" t="s">
        <v>90</v>
      </c>
      <c r="C24" s="49" t="s">
        <v>920</v>
      </c>
      <c r="D24" s="49" t="s">
        <v>398</v>
      </c>
      <c r="E24" s="237" t="s">
        <v>720</v>
      </c>
      <c r="F24" s="49" t="s">
        <v>427</v>
      </c>
      <c r="G24" s="49" t="s">
        <v>792</v>
      </c>
      <c r="H24" s="49" t="s">
        <v>401</v>
      </c>
      <c r="I24" s="28" t="s">
        <v>851</v>
      </c>
      <c r="J24" s="229" t="s">
        <v>794</v>
      </c>
    </row>
    <row r="25" spans="1:10" x14ac:dyDescent="0.25">
      <c r="F25" s="49"/>
    </row>
    <row r="26" spans="1:10" x14ac:dyDescent="0.25">
      <c r="F26" s="49"/>
    </row>
    <row r="27" spans="1:10" x14ac:dyDescent="0.25">
      <c r="F27" s="49"/>
    </row>
    <row r="28" spans="1:10" x14ac:dyDescent="0.25">
      <c r="A28" s="49"/>
      <c r="C28" s="49"/>
      <c r="D28" s="49"/>
      <c r="E28" s="49"/>
      <c r="F28" s="49"/>
      <c r="G28" s="49"/>
      <c r="H28" s="49"/>
      <c r="I28" s="49"/>
      <c r="J28" s="49"/>
    </row>
  </sheetData>
  <conditionalFormatting sqref="B17:B21">
    <cfRule type="containsText" dxfId="13" priority="18" operator="containsText" text="designed">
      <formula>NOT(ISERROR(SEARCH("designed",B17)))</formula>
    </cfRule>
    <cfRule type="containsText" dxfId="12" priority="19" operator="containsText" text="on going">
      <formula>NOT(ISERROR(SEARCH("on going",B17)))</formula>
    </cfRule>
    <cfRule type="containsText" dxfId="11" priority="20" operator="containsText" text="final">
      <formula>NOT(ISERROR(SEARCH("final",B17)))</formula>
    </cfRule>
  </conditionalFormatting>
  <conditionalFormatting sqref="B28">
    <cfRule type="containsText" dxfId="10" priority="15" operator="containsText" text="designed">
      <formula>NOT(ISERROR(SEARCH("designed",B28)))</formula>
    </cfRule>
    <cfRule type="containsText" dxfId="9" priority="16" operator="containsText" text="on going">
      <formula>NOT(ISERROR(SEARCH("on going",B28)))</formula>
    </cfRule>
    <cfRule type="containsText" dxfId="8" priority="17" operator="containsText" text="final">
      <formula>NOT(ISERROR(SEARCH("final",B28)))</formula>
    </cfRule>
  </conditionalFormatting>
  <conditionalFormatting sqref="B3:B6 B9:B13">
    <cfRule type="containsText" dxfId="7" priority="12" operator="containsText" text="designed">
      <formula>NOT(ISERROR(SEARCH("designed",B3)))</formula>
    </cfRule>
    <cfRule type="containsText" dxfId="6" priority="13" operator="containsText" text="on going">
      <formula>NOT(ISERROR(SEARCH("on going",B3)))</formula>
    </cfRule>
    <cfRule type="containsText" dxfId="5" priority="14" operator="containsText" text="final">
      <formula>NOT(ISERROR(SEARCH("final",B3)))</formula>
    </cfRule>
  </conditionalFormatting>
  <conditionalFormatting sqref="B2">
    <cfRule type="containsText" dxfId="4" priority="10" operator="containsText" text="on going">
      <formula>NOT(ISERROR(SEARCH("on going",B2)))</formula>
    </cfRule>
    <cfRule type="containsText" dxfId="3" priority="11" operator="containsText" text="Final">
      <formula>NOT(ISERROR(SEARCH("Final",B2)))</formula>
    </cfRule>
  </conditionalFormatting>
  <conditionalFormatting sqref="B22:B24">
    <cfRule type="containsText" dxfId="2" priority="1" operator="containsText" text="designed">
      <formula>NOT(ISERROR(SEARCH("designed",B22)))</formula>
    </cfRule>
    <cfRule type="containsText" dxfId="1" priority="2" operator="containsText" text="on going">
      <formula>NOT(ISERROR(SEARCH("on going",B22)))</formula>
    </cfRule>
    <cfRule type="containsText" dxfId="0" priority="3" operator="containsText" text="final">
      <formula>NOT(ISERROR(SEARCH("final",B22)))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baseColWidth="10" defaultRowHeight="15" x14ac:dyDescent="0.25"/>
  <cols>
    <col min="4" max="4" width="23.7109375" customWidth="1"/>
    <col min="5" max="5" width="22.85546875" customWidth="1"/>
    <col min="6" max="6" width="28" style="56" customWidth="1"/>
    <col min="7" max="7" width="61.5703125" customWidth="1"/>
    <col min="8" max="8" width="18.140625" bestFit="1" customWidth="1"/>
    <col min="9" max="9" width="18.140625" customWidth="1"/>
    <col min="10" max="10" width="23" customWidth="1"/>
    <col min="11" max="11" width="39.7109375" customWidth="1"/>
  </cols>
  <sheetData>
    <row r="1" spans="1:11" x14ac:dyDescent="0.25">
      <c r="A1" s="53" t="s">
        <v>859</v>
      </c>
      <c r="B1" s="3"/>
      <c r="C1" s="3"/>
      <c r="F1" s="15"/>
      <c r="H1" s="3"/>
      <c r="I1" s="3"/>
      <c r="J1" s="3"/>
      <c r="K1" s="3"/>
    </row>
    <row r="2" spans="1:11" x14ac:dyDescent="0.25">
      <c r="A2" s="53"/>
      <c r="B2" s="3"/>
      <c r="C2" s="3"/>
      <c r="D2" s="3"/>
      <c r="E2" s="3" t="s">
        <v>656</v>
      </c>
      <c r="F2" s="15"/>
      <c r="G2" s="3"/>
      <c r="H2" s="3"/>
      <c r="I2" s="3"/>
      <c r="J2" s="3"/>
      <c r="K2" s="3"/>
    </row>
    <row r="3" spans="1:11" ht="35.25" customHeight="1" thickBot="1" x14ac:dyDescent="0.3">
      <c r="A3" s="252" t="s">
        <v>385</v>
      </c>
      <c r="B3" s="252" t="s">
        <v>443</v>
      </c>
      <c r="C3" s="252" t="s">
        <v>444</v>
      </c>
      <c r="D3" s="252" t="s">
        <v>631</v>
      </c>
      <c r="E3" s="253" t="s">
        <v>654</v>
      </c>
      <c r="F3" s="253" t="s">
        <v>445</v>
      </c>
      <c r="G3" s="253" t="s">
        <v>461</v>
      </c>
      <c r="H3" s="252" t="s">
        <v>636</v>
      </c>
      <c r="I3" s="252" t="s">
        <v>637</v>
      </c>
      <c r="J3" s="252" t="s">
        <v>640</v>
      </c>
      <c r="K3" s="253" t="s">
        <v>655</v>
      </c>
    </row>
    <row r="4" spans="1:11" ht="48.75" customHeight="1" x14ac:dyDescent="0.25">
      <c r="A4" s="28">
        <v>3</v>
      </c>
      <c r="B4" s="28" t="s">
        <v>446</v>
      </c>
      <c r="C4" s="28" t="s">
        <v>447</v>
      </c>
      <c r="D4" s="49" t="s">
        <v>647</v>
      </c>
      <c r="E4" s="28" t="s">
        <v>646</v>
      </c>
      <c r="F4" s="224" t="s">
        <v>805</v>
      </c>
      <c r="G4" s="55" t="s">
        <v>460</v>
      </c>
      <c r="H4" s="28">
        <v>1000</v>
      </c>
      <c r="I4" s="49" t="s">
        <v>659</v>
      </c>
      <c r="J4" s="49" t="s">
        <v>641</v>
      </c>
      <c r="K4" s="49" t="s">
        <v>652</v>
      </c>
    </row>
    <row r="5" spans="1:11" ht="66" customHeight="1" x14ac:dyDescent="0.25">
      <c r="A5" s="28">
        <v>3</v>
      </c>
      <c r="B5" s="28" t="s">
        <v>448</v>
      </c>
      <c r="C5" s="23" t="s">
        <v>449</v>
      </c>
      <c r="D5" s="49" t="s">
        <v>632</v>
      </c>
      <c r="E5" s="49" t="s">
        <v>657</v>
      </c>
      <c r="F5" s="49" t="s">
        <v>804</v>
      </c>
      <c r="G5" s="49" t="s">
        <v>464</v>
      </c>
      <c r="H5" s="28" t="s">
        <v>462</v>
      </c>
      <c r="I5" s="49" t="s">
        <v>638</v>
      </c>
      <c r="J5" s="49" t="s">
        <v>642</v>
      </c>
      <c r="K5" s="49" t="s">
        <v>651</v>
      </c>
    </row>
    <row r="6" spans="1:11" ht="70.5" customHeight="1" x14ac:dyDescent="0.25">
      <c r="A6" s="28">
        <v>4</v>
      </c>
      <c r="B6" s="28" t="s">
        <v>451</v>
      </c>
      <c r="C6" s="23" t="s">
        <v>452</v>
      </c>
      <c r="D6" s="49" t="s">
        <v>633</v>
      </c>
      <c r="E6" s="28" t="s">
        <v>648</v>
      </c>
      <c r="F6" s="49" t="s">
        <v>803</v>
      </c>
      <c r="G6" s="49" t="s">
        <v>658</v>
      </c>
      <c r="H6" s="28" t="s">
        <v>463</v>
      </c>
      <c r="I6" s="224" t="s">
        <v>789</v>
      </c>
      <c r="J6" s="49" t="s">
        <v>643</v>
      </c>
      <c r="K6" s="224" t="s">
        <v>790</v>
      </c>
    </row>
    <row r="7" spans="1:11" ht="48.75" customHeight="1" x14ac:dyDescent="0.25">
      <c r="A7" s="28">
        <v>4</v>
      </c>
      <c r="B7" s="28" t="s">
        <v>453</v>
      </c>
      <c r="C7" s="23" t="s">
        <v>454</v>
      </c>
      <c r="D7" s="49" t="s">
        <v>635</v>
      </c>
      <c r="E7" s="49" t="s">
        <v>634</v>
      </c>
      <c r="F7" s="49" t="s">
        <v>804</v>
      </c>
      <c r="G7" s="55" t="s">
        <v>459</v>
      </c>
      <c r="H7" s="28">
        <v>1000</v>
      </c>
      <c r="I7" s="224" t="s">
        <v>639</v>
      </c>
      <c r="J7" s="49" t="s">
        <v>644</v>
      </c>
      <c r="K7" s="224" t="s">
        <v>651</v>
      </c>
    </row>
    <row r="8" spans="1:11" ht="48.75" customHeight="1" x14ac:dyDescent="0.25">
      <c r="A8" s="28">
        <v>4</v>
      </c>
      <c r="B8" s="28" t="s">
        <v>455</v>
      </c>
      <c r="C8" s="28" t="s">
        <v>447</v>
      </c>
      <c r="D8" s="49" t="s">
        <v>647</v>
      </c>
      <c r="E8" s="28" t="s">
        <v>646</v>
      </c>
      <c r="F8" s="49" t="s">
        <v>803</v>
      </c>
      <c r="G8" s="55" t="s">
        <v>459</v>
      </c>
      <c r="H8" s="28">
        <v>1000</v>
      </c>
      <c r="I8" s="49" t="s">
        <v>639</v>
      </c>
      <c r="J8" s="49" t="s">
        <v>645</v>
      </c>
      <c r="K8" s="49" t="s">
        <v>651</v>
      </c>
    </row>
    <row r="9" spans="1:11" ht="48.75" customHeight="1" x14ac:dyDescent="0.25">
      <c r="A9" s="28">
        <v>5</v>
      </c>
      <c r="B9" s="28" t="s">
        <v>450</v>
      </c>
      <c r="C9" s="54" t="s">
        <v>456</v>
      </c>
      <c r="D9" s="223" t="s">
        <v>650</v>
      </c>
      <c r="E9" s="28" t="s">
        <v>649</v>
      </c>
      <c r="F9" s="49" t="s">
        <v>806</v>
      </c>
      <c r="G9" s="55" t="s">
        <v>459</v>
      </c>
      <c r="H9" s="224">
        <v>500</v>
      </c>
      <c r="I9" s="224" t="s">
        <v>782</v>
      </c>
      <c r="J9" s="49" t="s">
        <v>642</v>
      </c>
      <c r="K9" s="49" t="s">
        <v>651</v>
      </c>
    </row>
    <row r="10" spans="1:11" ht="48.75" customHeight="1" x14ac:dyDescent="0.25">
      <c r="A10" s="28">
        <v>6</v>
      </c>
      <c r="B10" s="28" t="s">
        <v>736</v>
      </c>
      <c r="C10" s="28" t="s">
        <v>447</v>
      </c>
      <c r="D10" s="49" t="s">
        <v>647</v>
      </c>
      <c r="E10" s="28" t="s">
        <v>646</v>
      </c>
      <c r="F10" s="224" t="s">
        <v>799</v>
      </c>
      <c r="G10" s="55" t="s">
        <v>460</v>
      </c>
      <c r="H10" s="28">
        <v>1000</v>
      </c>
      <c r="I10" s="224" t="s">
        <v>659</v>
      </c>
      <c r="J10" s="49" t="s">
        <v>641</v>
      </c>
      <c r="K10" s="49" t="s">
        <v>652</v>
      </c>
    </row>
    <row r="11" spans="1:11" ht="48.75" customHeight="1" x14ac:dyDescent="0.25">
      <c r="A11" s="28">
        <v>6</v>
      </c>
      <c r="B11" s="28" t="s">
        <v>737</v>
      </c>
      <c r="C11" s="28" t="s">
        <v>447</v>
      </c>
      <c r="D11" s="49" t="s">
        <v>647</v>
      </c>
      <c r="E11" s="28" t="s">
        <v>646</v>
      </c>
      <c r="F11" s="49" t="s">
        <v>465</v>
      </c>
      <c r="G11" s="55" t="s">
        <v>460</v>
      </c>
      <c r="H11" s="49">
        <v>5000</v>
      </c>
      <c r="I11" s="49" t="s">
        <v>781</v>
      </c>
      <c r="J11" s="49" t="s">
        <v>642</v>
      </c>
      <c r="K11" s="49" t="s">
        <v>653</v>
      </c>
    </row>
    <row r="18" spans="6:11" x14ac:dyDescent="0.25">
      <c r="G18" s="3"/>
      <c r="H18" s="3"/>
      <c r="I18" s="3"/>
      <c r="J18" s="3"/>
      <c r="K18" s="3"/>
    </row>
    <row r="19" spans="6:11" x14ac:dyDescent="0.25">
      <c r="F19" s="15"/>
      <c r="G19" s="3"/>
      <c r="H19" s="3"/>
      <c r="I19" s="3"/>
      <c r="J19" s="3"/>
      <c r="K19" s="3"/>
    </row>
    <row r="20" spans="6:11" x14ac:dyDescent="0.25">
      <c r="F20" s="15"/>
      <c r="G20" s="3"/>
      <c r="H20" s="3"/>
      <c r="I20" s="3"/>
      <c r="J20" s="3"/>
      <c r="K20" s="3"/>
    </row>
    <row r="21" spans="6:11" x14ac:dyDescent="0.25">
      <c r="F21" s="15"/>
      <c r="G21" s="3"/>
      <c r="H21" s="3"/>
      <c r="I21" s="3"/>
      <c r="J21" s="3"/>
      <c r="K21" s="3"/>
    </row>
  </sheetData>
  <hyperlinks>
    <hyperlink ref="C5" r:id="rId1"/>
    <hyperlink ref="C7" r:id="rId2"/>
    <hyperlink ref="C6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workbookViewId="0">
      <selection activeCell="L22" sqref="L22"/>
    </sheetView>
  </sheetViews>
  <sheetFormatPr baseColWidth="10" defaultRowHeight="15" x14ac:dyDescent="0.25"/>
  <cols>
    <col min="9" max="9" width="10.140625" customWidth="1"/>
    <col min="12" max="12" width="10.28515625" customWidth="1"/>
    <col min="13" max="13" width="14.140625" customWidth="1"/>
    <col min="14" max="14" width="14.28515625" customWidth="1"/>
    <col min="15" max="15" width="13.140625" customWidth="1"/>
  </cols>
  <sheetData>
    <row r="1" spans="1:15" x14ac:dyDescent="0.25">
      <c r="A1" s="53" t="s">
        <v>775</v>
      </c>
    </row>
    <row r="2" spans="1:15" ht="15.75" thickBot="1" x14ac:dyDescent="0.3"/>
    <row r="3" spans="1:15" ht="15.75" thickBot="1" x14ac:dyDescent="0.3">
      <c r="A3" s="140" t="s">
        <v>547</v>
      </c>
      <c r="B3" s="139"/>
      <c r="C3" s="138"/>
    </row>
    <row r="4" spans="1:15" x14ac:dyDescent="0.25">
      <c r="A4" s="137"/>
      <c r="B4" s="136"/>
      <c r="C4" s="136"/>
      <c r="D4" s="256" t="s">
        <v>546</v>
      </c>
      <c r="E4" s="256"/>
      <c r="F4" s="136"/>
      <c r="G4" s="256" t="s">
        <v>545</v>
      </c>
      <c r="H4" s="257"/>
      <c r="J4" s="258" t="s">
        <v>544</v>
      </c>
      <c r="K4" s="257"/>
    </row>
    <row r="5" spans="1:15" x14ac:dyDescent="0.25">
      <c r="A5" s="90" t="s">
        <v>543</v>
      </c>
      <c r="B5" s="87" t="s">
        <v>542</v>
      </c>
      <c r="C5" s="87" t="s">
        <v>541</v>
      </c>
      <c r="D5" s="135" t="s">
        <v>365</v>
      </c>
      <c r="E5" s="134"/>
      <c r="F5" s="87"/>
      <c r="G5" s="133"/>
      <c r="H5" s="132" t="s">
        <v>365</v>
      </c>
      <c r="J5" s="90"/>
      <c r="K5" s="131" t="str">
        <f>H5</f>
        <v>name</v>
      </c>
    </row>
    <row r="6" spans="1:15" x14ac:dyDescent="0.25">
      <c r="A6" s="90" t="s">
        <v>458</v>
      </c>
      <c r="B6" s="87">
        <v>331.2</v>
      </c>
      <c r="C6" s="87"/>
      <c r="D6" s="105"/>
      <c r="E6" s="87"/>
      <c r="F6" s="87"/>
      <c r="G6" s="87"/>
      <c r="H6" s="104"/>
      <c r="J6" s="90"/>
      <c r="K6" s="101">
        <f>H6</f>
        <v>0</v>
      </c>
      <c r="N6" s="87"/>
      <c r="O6" s="87"/>
    </row>
    <row r="7" spans="1:15" x14ac:dyDescent="0.25">
      <c r="A7" s="90" t="s">
        <v>457</v>
      </c>
      <c r="B7" s="87">
        <v>307.2</v>
      </c>
      <c r="C7" s="87"/>
      <c r="D7" s="105"/>
      <c r="E7" s="87"/>
      <c r="F7" s="87"/>
      <c r="G7" s="87"/>
      <c r="H7" s="104"/>
      <c r="J7" s="90"/>
      <c r="K7" s="101">
        <f>H7</f>
        <v>0</v>
      </c>
      <c r="M7" s="105" t="s">
        <v>540</v>
      </c>
      <c r="N7" s="105"/>
      <c r="O7" s="87"/>
    </row>
    <row r="8" spans="1:15" x14ac:dyDescent="0.25">
      <c r="A8" s="90" t="s">
        <v>539</v>
      </c>
      <c r="B8" s="87">
        <v>347.2</v>
      </c>
      <c r="C8" s="87"/>
      <c r="D8" s="105"/>
      <c r="E8" s="87"/>
      <c r="F8" s="87"/>
      <c r="G8" s="87"/>
      <c r="H8" s="104"/>
      <c r="J8" s="90"/>
      <c r="K8" s="101">
        <f>H8</f>
        <v>0</v>
      </c>
      <c r="N8" s="87"/>
      <c r="O8" s="87"/>
    </row>
    <row r="9" spans="1:15" x14ac:dyDescent="0.25">
      <c r="A9" s="90" t="s">
        <v>470</v>
      </c>
      <c r="B9" s="87">
        <v>322.2</v>
      </c>
      <c r="C9" s="87"/>
      <c r="D9" s="105"/>
      <c r="E9" s="130"/>
      <c r="F9" s="87"/>
      <c r="G9" s="87"/>
      <c r="H9" s="104"/>
      <c r="J9" s="90"/>
      <c r="K9" s="101">
        <f>H9</f>
        <v>0</v>
      </c>
      <c r="N9" s="105" t="s">
        <v>538</v>
      </c>
      <c r="O9" s="105">
        <v>2</v>
      </c>
    </row>
    <row r="10" spans="1:15" x14ac:dyDescent="0.25">
      <c r="A10" s="127"/>
      <c r="B10" s="129" t="s">
        <v>537</v>
      </c>
      <c r="C10" s="129" t="s">
        <v>536</v>
      </c>
      <c r="D10" s="129">
        <f>D6*$B$6+D7*$B$7+D8*$B$8+D9*$B$9</f>
        <v>0</v>
      </c>
      <c r="E10" s="129"/>
      <c r="F10" s="129"/>
      <c r="G10" s="129"/>
      <c r="H10" s="128">
        <f>H6*$B$6+H7*$B$7+H8*$B$8+H9*$B$9</f>
        <v>0</v>
      </c>
      <c r="J10" s="127"/>
      <c r="K10" s="126">
        <f>K6*$B$6+K7*$B$7+K8*$B$8+K9*$B$9</f>
        <v>0</v>
      </c>
    </row>
    <row r="11" spans="1:15" x14ac:dyDescent="0.25">
      <c r="A11" s="90"/>
      <c r="B11" s="87"/>
      <c r="C11" s="87"/>
      <c r="D11" s="87"/>
      <c r="E11" s="87"/>
      <c r="F11" s="87"/>
      <c r="G11" s="87"/>
      <c r="H11" s="89"/>
      <c r="J11" s="90"/>
      <c r="K11" s="101"/>
      <c r="L11" s="99"/>
      <c r="M11" s="125" t="s">
        <v>535</v>
      </c>
      <c r="N11" s="124" t="s">
        <v>534</v>
      </c>
      <c r="O11" s="123" t="s">
        <v>533</v>
      </c>
    </row>
    <row r="12" spans="1:15" x14ac:dyDescent="0.25">
      <c r="A12" s="106" t="s">
        <v>861</v>
      </c>
      <c r="B12" s="105"/>
      <c r="C12" s="105"/>
      <c r="D12" s="105"/>
      <c r="E12" s="105"/>
      <c r="F12" s="105"/>
      <c r="G12" s="105"/>
      <c r="H12" s="104"/>
      <c r="J12" s="103"/>
      <c r="K12" s="102">
        <f>H12</f>
        <v>0</v>
      </c>
      <c r="L12" s="99"/>
      <c r="M12" s="122" t="s">
        <v>532</v>
      </c>
      <c r="N12" s="121">
        <v>1</v>
      </c>
      <c r="O12" s="118">
        <f>N12*$O$9</f>
        <v>2</v>
      </c>
    </row>
    <row r="13" spans="1:15" x14ac:dyDescent="0.25">
      <c r="A13" s="106" t="s">
        <v>531</v>
      </c>
      <c r="B13" s="105"/>
      <c r="C13" s="105"/>
      <c r="D13" s="105"/>
      <c r="E13" s="105"/>
      <c r="F13" s="105"/>
      <c r="G13" s="105"/>
      <c r="H13" s="104"/>
      <c r="J13" s="103"/>
      <c r="K13" s="102">
        <f>H13</f>
        <v>0</v>
      </c>
      <c r="L13" s="99"/>
      <c r="M13" s="120" t="s">
        <v>530</v>
      </c>
      <c r="N13" s="119">
        <v>1</v>
      </c>
      <c r="O13" s="118">
        <f>N13*$O$9</f>
        <v>2</v>
      </c>
    </row>
    <row r="14" spans="1:15" x14ac:dyDescent="0.25">
      <c r="A14" s="90" t="s">
        <v>529</v>
      </c>
      <c r="B14" s="87"/>
      <c r="C14" s="87"/>
      <c r="D14" s="87">
        <f>D13/1000</f>
        <v>0</v>
      </c>
      <c r="E14" s="87"/>
      <c r="F14" s="87"/>
      <c r="G14" s="87"/>
      <c r="H14" s="89">
        <f>H13/1000</f>
        <v>0</v>
      </c>
      <c r="J14" s="90"/>
      <c r="K14" s="101">
        <f>K13/1000</f>
        <v>0</v>
      </c>
      <c r="L14" s="99"/>
      <c r="M14" s="120" t="s">
        <v>528</v>
      </c>
      <c r="N14" s="119">
        <f>N16/10</f>
        <v>2</v>
      </c>
      <c r="O14" s="118">
        <f>N14*$O$9</f>
        <v>4</v>
      </c>
    </row>
    <row r="15" spans="1:15" x14ac:dyDescent="0.25">
      <c r="A15" s="90" t="s">
        <v>527</v>
      </c>
      <c r="B15" s="87"/>
      <c r="C15" s="87"/>
      <c r="D15" s="87" t="e">
        <f>D14/D10</f>
        <v>#DIV/0!</v>
      </c>
      <c r="E15" s="87"/>
      <c r="F15" s="87"/>
      <c r="G15" s="87"/>
      <c r="H15" s="89" t="e">
        <f>H14/H10</f>
        <v>#DIV/0!</v>
      </c>
      <c r="J15" s="90"/>
      <c r="K15" s="101" t="e">
        <f>K14/K10</f>
        <v>#DIV/0!</v>
      </c>
      <c r="L15" s="99"/>
      <c r="M15" s="116" t="s">
        <v>526</v>
      </c>
      <c r="N15" s="117">
        <v>2</v>
      </c>
      <c r="O15" s="114">
        <f>N15*$O$9</f>
        <v>4</v>
      </c>
    </row>
    <row r="16" spans="1:15" x14ac:dyDescent="0.25">
      <c r="A16" s="90" t="s">
        <v>525</v>
      </c>
      <c r="B16" s="87"/>
      <c r="C16" s="87"/>
      <c r="D16" s="87" t="e">
        <f>D15*10^6</f>
        <v>#DIV/0!</v>
      </c>
      <c r="E16" s="87"/>
      <c r="F16" s="87"/>
      <c r="G16" s="87"/>
      <c r="H16" s="89" t="e">
        <f>H15*10^6</f>
        <v>#DIV/0!</v>
      </c>
      <c r="J16" s="90"/>
      <c r="K16" s="101" t="e">
        <f>K15*10^6</f>
        <v>#DIV/0!</v>
      </c>
      <c r="L16" s="99"/>
      <c r="M16" s="116" t="s">
        <v>524</v>
      </c>
      <c r="N16" s="115">
        <v>20</v>
      </c>
      <c r="O16" s="114" t="s">
        <v>860</v>
      </c>
    </row>
    <row r="17" spans="1:18" x14ac:dyDescent="0.25">
      <c r="A17" s="110" t="s">
        <v>523</v>
      </c>
      <c r="B17" s="112"/>
      <c r="C17" s="112"/>
      <c r="D17" s="113" t="e">
        <f>D16*10^3*D12</f>
        <v>#DIV/0!</v>
      </c>
      <c r="E17" s="113"/>
      <c r="F17" s="113"/>
      <c r="G17" s="112"/>
      <c r="H17" s="111" t="e">
        <f>H16*10^3*H12</f>
        <v>#DIV/0!</v>
      </c>
      <c r="J17" s="110"/>
      <c r="K17" s="109" t="e">
        <f>K16*10^3*K12</f>
        <v>#DIV/0!</v>
      </c>
      <c r="L17" s="108"/>
      <c r="M17" s="108"/>
      <c r="N17" s="108"/>
      <c r="O17" s="108"/>
    </row>
    <row r="18" spans="1:18" x14ac:dyDescent="0.25">
      <c r="A18" s="90"/>
      <c r="B18" s="87"/>
      <c r="C18" s="87"/>
      <c r="D18" s="87"/>
      <c r="E18" s="87"/>
      <c r="F18" s="87"/>
      <c r="G18" s="87"/>
      <c r="H18" s="89"/>
      <c r="J18" s="90"/>
      <c r="K18" s="101"/>
      <c r="L18" s="99"/>
      <c r="M18" s="107" t="s">
        <v>870</v>
      </c>
      <c r="N18" s="99"/>
      <c r="O18" s="99"/>
    </row>
    <row r="19" spans="1:18" x14ac:dyDescent="0.25">
      <c r="A19" s="106" t="s">
        <v>522</v>
      </c>
      <c r="B19" s="105"/>
      <c r="C19" s="105"/>
      <c r="D19" s="105">
        <v>200</v>
      </c>
      <c r="E19" s="105"/>
      <c r="F19" s="105"/>
      <c r="G19" s="105"/>
      <c r="H19" s="104">
        <v>100</v>
      </c>
      <c r="J19" s="103"/>
      <c r="K19" s="102">
        <f>H19</f>
        <v>100</v>
      </c>
      <c r="L19" s="99"/>
      <c r="M19" s="99"/>
      <c r="N19" s="99"/>
      <c r="O19" s="99"/>
    </row>
    <row r="20" spans="1:18" x14ac:dyDescent="0.25">
      <c r="A20" s="90" t="s">
        <v>521</v>
      </c>
      <c r="B20" s="87"/>
      <c r="C20" s="87"/>
      <c r="D20" s="87">
        <f>D19*10^-15</f>
        <v>2.0000000000000001E-13</v>
      </c>
      <c r="E20" s="87"/>
      <c r="F20" s="87"/>
      <c r="G20" s="87"/>
      <c r="H20" s="89">
        <f>H19*10^-15</f>
        <v>1E-13</v>
      </c>
      <c r="J20" s="90"/>
      <c r="K20" s="101">
        <f>K19*10^-15</f>
        <v>1E-13</v>
      </c>
      <c r="L20" s="99"/>
      <c r="M20" s="100"/>
      <c r="N20" s="99"/>
      <c r="O20" s="99"/>
    </row>
    <row r="21" spans="1:18" x14ac:dyDescent="0.25">
      <c r="A21" s="96" t="s">
        <v>520</v>
      </c>
      <c r="B21" s="98"/>
      <c r="C21" s="98"/>
      <c r="D21" s="98">
        <f>D20/($N$16*10^-6)*10^9</f>
        <v>10.000000000000002</v>
      </c>
      <c r="E21" s="98"/>
      <c r="F21" s="98"/>
      <c r="G21" s="98"/>
      <c r="H21" s="97">
        <f>H20/($N$16*10^-6)*10^9</f>
        <v>5.0000000000000009</v>
      </c>
      <c r="J21" s="96"/>
      <c r="K21" s="95">
        <f>K20/($N$16*10^-6)*10^9</f>
        <v>5.0000000000000009</v>
      </c>
      <c r="N21" s="94"/>
      <c r="O21" s="93" t="s">
        <v>519</v>
      </c>
      <c r="P21" s="92" t="s">
        <v>518</v>
      </c>
      <c r="Q21" s="92"/>
      <c r="R21" s="91"/>
    </row>
    <row r="22" spans="1:18" x14ac:dyDescent="0.25">
      <c r="A22" s="90"/>
      <c r="B22" s="87"/>
      <c r="C22" s="87"/>
      <c r="D22" s="87"/>
      <c r="E22" s="87"/>
      <c r="F22" s="87"/>
      <c r="G22" s="87"/>
      <c r="H22" s="89"/>
      <c r="J22" s="90"/>
      <c r="K22" s="89"/>
      <c r="N22" s="88"/>
      <c r="O22" s="87"/>
      <c r="P22" s="87"/>
      <c r="Q22" s="87"/>
      <c r="R22" s="86"/>
    </row>
    <row r="23" spans="1:18" ht="30" x14ac:dyDescent="0.25">
      <c r="A23" s="82" t="s">
        <v>517</v>
      </c>
      <c r="B23" s="83"/>
      <c r="C23" s="83"/>
      <c r="D23" s="85" t="e">
        <f>D20/D15*10^6</f>
        <v>#DIV/0!</v>
      </c>
      <c r="E23" s="85"/>
      <c r="F23" s="84"/>
      <c r="G23" s="83"/>
      <c r="H23" s="81" t="e">
        <f>H20/H15*10^6</f>
        <v>#DIV/0!</v>
      </c>
      <c r="J23" s="82"/>
      <c r="K23" s="81" t="e">
        <f>K20/K15*10^6</f>
        <v>#DIV/0!</v>
      </c>
      <c r="N23" s="80" t="s">
        <v>516</v>
      </c>
      <c r="O23" s="79" t="s">
        <v>515</v>
      </c>
      <c r="P23" s="79" t="s">
        <v>514</v>
      </c>
      <c r="Q23" s="79" t="s">
        <v>513</v>
      </c>
      <c r="R23" s="78" t="s">
        <v>512</v>
      </c>
    </row>
    <row r="24" spans="1:18" ht="15.75" thickBot="1" x14ac:dyDescent="0.3">
      <c r="A24" s="77" t="s">
        <v>511</v>
      </c>
      <c r="B24" s="76"/>
      <c r="C24" s="76"/>
      <c r="D24" s="259" t="e">
        <f>$N$16-(D23:E23+SUM($N$12:$N$15)+$H$23)</f>
        <v>#DIV/0!</v>
      </c>
      <c r="E24" s="259"/>
      <c r="F24" s="259"/>
      <c r="G24" s="259"/>
      <c r="H24" s="260"/>
      <c r="J24" s="75"/>
      <c r="K24" s="74" t="e">
        <f>$N$16-($N$14+$N$12+$N$13+$N$15+K23)</f>
        <v>#DIV/0!</v>
      </c>
      <c r="N24" s="63" t="s">
        <v>76</v>
      </c>
      <c r="O24" s="61" t="s">
        <v>510</v>
      </c>
      <c r="P24" s="62" t="s">
        <v>4</v>
      </c>
      <c r="Q24" s="61" t="s">
        <v>476</v>
      </c>
      <c r="R24" s="60" t="s">
        <v>507</v>
      </c>
    </row>
    <row r="25" spans="1:18" x14ac:dyDescent="0.25">
      <c r="N25" s="63" t="s">
        <v>88</v>
      </c>
      <c r="O25" s="61" t="s">
        <v>509</v>
      </c>
      <c r="P25" s="61" t="s">
        <v>18</v>
      </c>
      <c r="Q25" s="61" t="s">
        <v>487</v>
      </c>
      <c r="R25" s="60" t="s">
        <v>507</v>
      </c>
    </row>
    <row r="26" spans="1:18" x14ac:dyDescent="0.25">
      <c r="N26" s="63" t="s">
        <v>77</v>
      </c>
      <c r="O26" s="61" t="s">
        <v>508</v>
      </c>
      <c r="P26" s="62" t="s">
        <v>5</v>
      </c>
      <c r="Q26" s="61" t="s">
        <v>507</v>
      </c>
      <c r="R26" s="60" t="s">
        <v>480</v>
      </c>
    </row>
    <row r="27" spans="1:18" x14ac:dyDescent="0.25">
      <c r="E27" s="53" t="s">
        <v>506</v>
      </c>
      <c r="J27" s="73" t="s">
        <v>505</v>
      </c>
      <c r="N27" s="63" t="s">
        <v>82</v>
      </c>
      <c r="O27" s="61" t="s">
        <v>504</v>
      </c>
      <c r="P27" s="62" t="s">
        <v>10</v>
      </c>
      <c r="Q27" s="61" t="s">
        <v>480</v>
      </c>
      <c r="R27" s="60" t="s">
        <v>498</v>
      </c>
    </row>
    <row r="28" spans="1:18" x14ac:dyDescent="0.25">
      <c r="J28" s="72" t="s">
        <v>503</v>
      </c>
      <c r="N28" s="63" t="s">
        <v>83</v>
      </c>
      <c r="O28" s="61" t="s">
        <v>502</v>
      </c>
      <c r="P28" s="62" t="s">
        <v>11</v>
      </c>
      <c r="Q28" s="61" t="s">
        <v>484</v>
      </c>
      <c r="R28" s="60" t="s">
        <v>498</v>
      </c>
    </row>
    <row r="29" spans="1:18" x14ac:dyDescent="0.25">
      <c r="C29" s="71" t="s">
        <v>501</v>
      </c>
      <c r="D29" s="261" t="s">
        <v>500</v>
      </c>
      <c r="E29" s="261"/>
      <c r="F29" s="70"/>
      <c r="G29" s="70"/>
      <c r="H29" s="69"/>
      <c r="N29" s="63" t="s">
        <v>78</v>
      </c>
      <c r="O29" s="61" t="s">
        <v>499</v>
      </c>
      <c r="P29" s="62" t="s">
        <v>6</v>
      </c>
      <c r="Q29" s="61" t="s">
        <v>498</v>
      </c>
      <c r="R29" s="60" t="s">
        <v>472</v>
      </c>
    </row>
    <row r="30" spans="1:18" x14ac:dyDescent="0.25">
      <c r="C30" s="68" t="s">
        <v>497</v>
      </c>
      <c r="D30" s="67">
        <v>37</v>
      </c>
      <c r="E30" s="67">
        <v>16</v>
      </c>
      <c r="F30" s="67">
        <v>37</v>
      </c>
      <c r="G30" s="67">
        <v>65</v>
      </c>
      <c r="H30" s="66">
        <v>16</v>
      </c>
      <c r="N30" s="63" t="s">
        <v>496</v>
      </c>
      <c r="O30" s="61" t="s">
        <v>495</v>
      </c>
      <c r="P30" s="62" t="s">
        <v>494</v>
      </c>
      <c r="Q30" s="61" t="s">
        <v>493</v>
      </c>
      <c r="R30" s="60" t="s">
        <v>492</v>
      </c>
    </row>
    <row r="31" spans="1:18" x14ac:dyDescent="0.25">
      <c r="C31" s="65" t="s">
        <v>491</v>
      </c>
      <c r="D31" s="41">
        <v>10</v>
      </c>
      <c r="E31" s="41">
        <v>10</v>
      </c>
      <c r="F31" s="41">
        <v>10</v>
      </c>
      <c r="G31" s="41">
        <v>20</v>
      </c>
      <c r="H31" s="64" t="s">
        <v>490</v>
      </c>
      <c r="N31" s="63" t="s">
        <v>86</v>
      </c>
      <c r="O31" s="61" t="s">
        <v>489</v>
      </c>
      <c r="P31" s="61" t="s">
        <v>16</v>
      </c>
      <c r="Q31" s="61" t="s">
        <v>476</v>
      </c>
      <c r="R31" s="60" t="s">
        <v>487</v>
      </c>
    </row>
    <row r="32" spans="1:18" x14ac:dyDescent="0.25">
      <c r="N32" s="63" t="s">
        <v>87</v>
      </c>
      <c r="O32" s="61" t="s">
        <v>488</v>
      </c>
      <c r="P32" s="61" t="s">
        <v>17</v>
      </c>
      <c r="Q32" s="61" t="s">
        <v>487</v>
      </c>
      <c r="R32" s="60" t="s">
        <v>480</v>
      </c>
    </row>
    <row r="33" spans="14:18" x14ac:dyDescent="0.25">
      <c r="N33" s="63" t="s">
        <v>84</v>
      </c>
      <c r="O33" s="61" t="s">
        <v>486</v>
      </c>
      <c r="P33" s="62" t="s">
        <v>12</v>
      </c>
      <c r="Q33" s="61" t="s">
        <v>480</v>
      </c>
      <c r="R33" s="60" t="s">
        <v>484</v>
      </c>
    </row>
    <row r="34" spans="14:18" x14ac:dyDescent="0.25">
      <c r="N34" s="63" t="s">
        <v>85</v>
      </c>
      <c r="O34" s="61" t="s">
        <v>485</v>
      </c>
      <c r="P34" s="62" t="s">
        <v>13</v>
      </c>
      <c r="Q34" s="61" t="s">
        <v>484</v>
      </c>
      <c r="R34" s="60" t="s">
        <v>472</v>
      </c>
    </row>
    <row r="35" spans="14:18" x14ac:dyDescent="0.25">
      <c r="N35" s="63" t="s">
        <v>79</v>
      </c>
      <c r="O35" s="61" t="s">
        <v>483</v>
      </c>
      <c r="P35" s="62" t="s">
        <v>7</v>
      </c>
      <c r="Q35" s="61" t="s">
        <v>472</v>
      </c>
      <c r="R35" s="60" t="s">
        <v>467</v>
      </c>
    </row>
    <row r="36" spans="14:18" x14ac:dyDescent="0.25">
      <c r="N36" s="63" t="s">
        <v>80</v>
      </c>
      <c r="O36" s="61" t="s">
        <v>482</v>
      </c>
      <c r="P36" s="62" t="s">
        <v>8</v>
      </c>
      <c r="Q36" s="61" t="s">
        <v>476</v>
      </c>
      <c r="R36" s="60" t="s">
        <v>480</v>
      </c>
    </row>
    <row r="37" spans="14:18" x14ac:dyDescent="0.25">
      <c r="N37" s="63" t="s">
        <v>81</v>
      </c>
      <c r="O37" s="61" t="s">
        <v>481</v>
      </c>
      <c r="P37" s="62" t="s">
        <v>9</v>
      </c>
      <c r="Q37" s="61" t="s">
        <v>480</v>
      </c>
      <c r="R37" s="60" t="s">
        <v>472</v>
      </c>
    </row>
    <row r="38" spans="14:18" x14ac:dyDescent="0.25">
      <c r="N38" s="63" t="s">
        <v>479</v>
      </c>
      <c r="O38" s="61" t="s">
        <v>478</v>
      </c>
      <c r="P38" s="62" t="s">
        <v>477</v>
      </c>
      <c r="Q38" s="61" t="s">
        <v>476</v>
      </c>
      <c r="R38" s="60" t="s">
        <v>467</v>
      </c>
    </row>
    <row r="39" spans="14:18" x14ac:dyDescent="0.25">
      <c r="N39" s="63" t="s">
        <v>475</v>
      </c>
      <c r="O39" s="61" t="s">
        <v>474</v>
      </c>
      <c r="P39" s="62" t="s">
        <v>473</v>
      </c>
      <c r="Q39" s="61" t="s">
        <v>472</v>
      </c>
      <c r="R39" s="60" t="s">
        <v>468</v>
      </c>
    </row>
    <row r="40" spans="14:18" x14ac:dyDescent="0.25">
      <c r="N40" s="59" t="s">
        <v>471</v>
      </c>
      <c r="O40" s="58" t="s">
        <v>470</v>
      </c>
      <c r="P40" s="58" t="s">
        <v>469</v>
      </c>
      <c r="Q40" s="58" t="s">
        <v>468</v>
      </c>
      <c r="R40" s="57" t="s">
        <v>467</v>
      </c>
    </row>
  </sheetData>
  <mergeCells count="5">
    <mergeCell ref="D4:E4"/>
    <mergeCell ref="G4:H4"/>
    <mergeCell ref="J4:K4"/>
    <mergeCell ref="D24:H24"/>
    <mergeCell ref="D29:E29"/>
  </mergeCells>
  <hyperlinks>
    <hyperlink ref="N25" r:id="rId1" display="https://www.addgene.org/47985/"/>
    <hyperlink ref="N26" r:id="rId2" display="https://www.addgene.org/47986/"/>
    <hyperlink ref="N24" r:id="rId3" display="https://www.addgene.org/47995/"/>
    <hyperlink ref="N28" r:id="rId4" display="https://www.addgene.org/47988/"/>
    <hyperlink ref="N27" r:id="rId5" display="https://www.addgene.org/47996/"/>
    <hyperlink ref="N29" r:id="rId6" display="https://www.addgene.org/47989/"/>
    <hyperlink ref="N38" r:id="rId7" display="https://www.addgene.org/47999/"/>
    <hyperlink ref="N31" r:id="rId8" display="https://www.addgene.org/47984/"/>
    <hyperlink ref="N32" r:id="rId9" display="https://www.addgene.org/47992/"/>
    <hyperlink ref="N34" r:id="rId10" display="https://www.addgene.org/47993/"/>
    <hyperlink ref="N35" r:id="rId11" display="https://www.addgene.org/47994/"/>
    <hyperlink ref="N33" r:id="rId12" display="https://www.addgene.org/47987/"/>
    <hyperlink ref="N36" r:id="rId13" display="https://www.addgene.org/47997/"/>
    <hyperlink ref="N30" r:id="rId14" display="https://www.addgene.org/51833/"/>
    <hyperlink ref="N37" r:id="rId15" display="https://www.addgene.org/47998/"/>
    <hyperlink ref="N40" r:id="rId16" display="https://www.addgene.org/47991/"/>
    <hyperlink ref="N39" r:id="rId17" display="https://www.addgene.org/47990/"/>
  </hyperlinks>
  <pageMargins left="0.7" right="0.7" top="0.75" bottom="0.75" header="0.3" footer="0.3"/>
  <legacyDrawing r:id="rId18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workbookViewId="0">
      <selection activeCell="A2" sqref="A2"/>
    </sheetView>
  </sheetViews>
  <sheetFormatPr baseColWidth="10" defaultColWidth="11.42578125" defaultRowHeight="15" x14ac:dyDescent="0.25"/>
  <cols>
    <col min="1" max="10" width="11.42578125" style="3"/>
    <col min="11" max="11" width="18.85546875" style="3" customWidth="1"/>
    <col min="12" max="15" width="11.42578125" style="3"/>
    <col min="16" max="17" width="13.140625" style="3" customWidth="1"/>
    <col min="18" max="16384" width="11.42578125" style="3"/>
  </cols>
  <sheetData>
    <row r="1" spans="1:18" x14ac:dyDescent="0.25">
      <c r="A1" s="53" t="s">
        <v>776</v>
      </c>
    </row>
    <row r="2" spans="1:18" ht="15.75" thickBot="1" x14ac:dyDescent="0.3"/>
    <row r="3" spans="1:18" ht="15.75" thickBot="1" x14ac:dyDescent="0.3">
      <c r="A3" s="210" t="s">
        <v>592</v>
      </c>
      <c r="B3" s="209"/>
      <c r="C3" s="208"/>
    </row>
    <row r="4" spans="1:18" x14ac:dyDescent="0.25">
      <c r="A4" s="207"/>
      <c r="B4" s="206"/>
      <c r="C4" s="206"/>
      <c r="D4" s="262" t="s">
        <v>591</v>
      </c>
      <c r="E4" s="262"/>
      <c r="F4" s="262"/>
      <c r="G4" s="262"/>
      <c r="H4" s="262"/>
      <c r="I4" s="262"/>
      <c r="J4" s="206"/>
      <c r="K4" s="205" t="s">
        <v>590</v>
      </c>
      <c r="M4" s="263" t="s">
        <v>589</v>
      </c>
      <c r="N4" s="264"/>
    </row>
    <row r="5" spans="1:18" x14ac:dyDescent="0.25">
      <c r="A5" s="169" t="s">
        <v>543</v>
      </c>
      <c r="B5" s="166" t="s">
        <v>542</v>
      </c>
      <c r="C5" s="166" t="s">
        <v>541</v>
      </c>
      <c r="D5" s="204" t="s">
        <v>365</v>
      </c>
      <c r="E5" s="204" t="s">
        <v>365</v>
      </c>
      <c r="F5" s="204" t="s">
        <v>365</v>
      </c>
      <c r="G5" s="204" t="s">
        <v>365</v>
      </c>
      <c r="H5" s="204" t="s">
        <v>365</v>
      </c>
      <c r="I5" s="204" t="s">
        <v>365</v>
      </c>
      <c r="J5" s="166"/>
      <c r="K5" s="203" t="s">
        <v>365</v>
      </c>
      <c r="M5" s="169"/>
      <c r="N5" s="131" t="str">
        <f>K5</f>
        <v>name</v>
      </c>
    </row>
    <row r="6" spans="1:18" x14ac:dyDescent="0.25">
      <c r="A6" s="169" t="s">
        <v>458</v>
      </c>
      <c r="B6" s="166">
        <v>331.2</v>
      </c>
      <c r="C6" s="166"/>
      <c r="D6" s="180"/>
      <c r="E6" s="180"/>
      <c r="F6" s="180"/>
      <c r="G6" s="180"/>
      <c r="H6" s="180"/>
      <c r="I6" s="180"/>
      <c r="J6" s="166"/>
      <c r="K6" s="179"/>
      <c r="M6" s="169"/>
      <c r="N6" s="170">
        <f>K6</f>
        <v>0</v>
      </c>
    </row>
    <row r="7" spans="1:18" x14ac:dyDescent="0.25">
      <c r="A7" s="169" t="s">
        <v>457</v>
      </c>
      <c r="B7" s="166">
        <v>307.2</v>
      </c>
      <c r="C7" s="166"/>
      <c r="D7" s="180"/>
      <c r="E7" s="180"/>
      <c r="F7" s="180"/>
      <c r="G7" s="180"/>
      <c r="H7" s="180"/>
      <c r="I7" s="180"/>
      <c r="J7" s="166"/>
      <c r="K7" s="179"/>
      <c r="M7" s="169"/>
      <c r="N7" s="170">
        <f>K7</f>
        <v>0</v>
      </c>
      <c r="P7" s="105" t="s">
        <v>540</v>
      </c>
      <c r="Q7" s="105"/>
    </row>
    <row r="8" spans="1:18" x14ac:dyDescent="0.25">
      <c r="A8" s="169" t="s">
        <v>539</v>
      </c>
      <c r="B8" s="166">
        <v>347.2</v>
      </c>
      <c r="C8" s="166"/>
      <c r="D8" s="180"/>
      <c r="E8" s="180"/>
      <c r="F8" s="180"/>
      <c r="G8" s="180"/>
      <c r="H8" s="180"/>
      <c r="I8" s="180"/>
      <c r="J8" s="166"/>
      <c r="K8" s="179"/>
      <c r="M8" s="169"/>
      <c r="N8" s="170">
        <f>K8</f>
        <v>0</v>
      </c>
    </row>
    <row r="9" spans="1:18" x14ac:dyDescent="0.25">
      <c r="A9" s="169" t="s">
        <v>470</v>
      </c>
      <c r="B9" s="166">
        <v>322.2</v>
      </c>
      <c r="C9" s="166"/>
      <c r="D9" s="180"/>
      <c r="E9" s="180"/>
      <c r="F9" s="180"/>
      <c r="G9" s="180"/>
      <c r="H9" s="180"/>
      <c r="I9" s="180"/>
      <c r="J9" s="166"/>
      <c r="K9" s="179"/>
      <c r="M9" s="169"/>
      <c r="N9" s="170">
        <f>K9</f>
        <v>0</v>
      </c>
      <c r="Q9" s="105" t="s">
        <v>538</v>
      </c>
      <c r="R9" s="105">
        <v>2</v>
      </c>
    </row>
    <row r="10" spans="1:18" x14ac:dyDescent="0.25">
      <c r="A10" s="201"/>
      <c r="B10" s="202" t="s">
        <v>537</v>
      </c>
      <c r="C10" s="202" t="s">
        <v>536</v>
      </c>
      <c r="D10" s="202">
        <f t="shared" ref="D10:I10" si="0">D6*$B$6+D7*$B$7+D8*$B$8+D9*$B$9</f>
        <v>0</v>
      </c>
      <c r="E10" s="202">
        <f t="shared" si="0"/>
        <v>0</v>
      </c>
      <c r="F10" s="202">
        <f t="shared" si="0"/>
        <v>0</v>
      </c>
      <c r="G10" s="202">
        <f t="shared" si="0"/>
        <v>0</v>
      </c>
      <c r="H10" s="202">
        <f t="shared" si="0"/>
        <v>0</v>
      </c>
      <c r="I10" s="202">
        <f t="shared" si="0"/>
        <v>0</v>
      </c>
      <c r="J10" s="202"/>
      <c r="K10" s="200">
        <f>K6*$B$6+K7*$B$7+K8*$B$8+K9*$B$9</f>
        <v>0</v>
      </c>
      <c r="M10" s="201"/>
      <c r="N10" s="200">
        <f>N6*$B$6+N7*$B$7+N8*$B$8+N9*$B$9</f>
        <v>0</v>
      </c>
    </row>
    <row r="11" spans="1:18" x14ac:dyDescent="0.25">
      <c r="A11" s="169"/>
      <c r="B11" s="166"/>
      <c r="C11" s="166"/>
      <c r="D11" s="166"/>
      <c r="E11" s="166"/>
      <c r="F11" s="166"/>
      <c r="G11" s="166"/>
      <c r="H11" s="166"/>
      <c r="I11" s="166"/>
      <c r="J11" s="166"/>
      <c r="K11" s="170"/>
      <c r="M11" s="169"/>
      <c r="N11" s="170"/>
      <c r="O11" s="5"/>
      <c r="P11" s="199" t="s">
        <v>535</v>
      </c>
      <c r="Q11" s="198" t="s">
        <v>534</v>
      </c>
      <c r="R11" s="197" t="s">
        <v>533</v>
      </c>
    </row>
    <row r="12" spans="1:18" x14ac:dyDescent="0.25">
      <c r="A12" s="106" t="s">
        <v>861</v>
      </c>
      <c r="B12" s="180"/>
      <c r="C12" s="180"/>
      <c r="D12" s="180"/>
      <c r="E12" s="180"/>
      <c r="F12" s="180"/>
      <c r="G12" s="180"/>
      <c r="H12" s="180"/>
      <c r="I12" s="180"/>
      <c r="J12" s="4"/>
      <c r="K12" s="179"/>
      <c r="M12" s="178"/>
      <c r="N12" s="177">
        <f>K12</f>
        <v>0</v>
      </c>
      <c r="O12" s="5"/>
      <c r="P12" s="196" t="s">
        <v>588</v>
      </c>
      <c r="Q12" s="195">
        <v>1</v>
      </c>
      <c r="R12" s="192">
        <f>Q12*$R$9</f>
        <v>2</v>
      </c>
    </row>
    <row r="13" spans="1:18" x14ac:dyDescent="0.25">
      <c r="A13" s="181" t="s">
        <v>531</v>
      </c>
      <c r="B13" s="180"/>
      <c r="C13" s="180"/>
      <c r="D13" s="180"/>
      <c r="E13" s="180"/>
      <c r="F13" s="180"/>
      <c r="G13" s="180"/>
      <c r="H13" s="180"/>
      <c r="I13" s="180"/>
      <c r="J13" s="4"/>
      <c r="K13" s="179"/>
      <c r="M13" s="178"/>
      <c r="N13" s="177">
        <f>K13</f>
        <v>0</v>
      </c>
      <c r="O13" s="5"/>
      <c r="P13" s="194" t="s">
        <v>530</v>
      </c>
      <c r="Q13" s="193">
        <v>1</v>
      </c>
      <c r="R13" s="192">
        <f>Q13*$R$9</f>
        <v>2</v>
      </c>
    </row>
    <row r="14" spans="1:18" x14ac:dyDescent="0.25">
      <c r="A14" s="169" t="s">
        <v>529</v>
      </c>
      <c r="B14" s="166"/>
      <c r="C14" s="166"/>
      <c r="D14" s="166">
        <f t="shared" ref="D14:I14" si="1">D13/1000</f>
        <v>0</v>
      </c>
      <c r="E14" s="166">
        <f t="shared" si="1"/>
        <v>0</v>
      </c>
      <c r="F14" s="166">
        <f t="shared" si="1"/>
        <v>0</v>
      </c>
      <c r="G14" s="166">
        <f t="shared" si="1"/>
        <v>0</v>
      </c>
      <c r="H14" s="166">
        <f t="shared" si="1"/>
        <v>0</v>
      </c>
      <c r="I14" s="166">
        <f t="shared" si="1"/>
        <v>0</v>
      </c>
      <c r="J14" s="4"/>
      <c r="K14" s="170">
        <f>K13/1000</f>
        <v>0</v>
      </c>
      <c r="M14" s="169"/>
      <c r="N14" s="170">
        <f>N13/1000</f>
        <v>0</v>
      </c>
      <c r="O14" s="5"/>
      <c r="P14" s="194" t="s">
        <v>528</v>
      </c>
      <c r="Q14" s="193">
        <f>Q16/10</f>
        <v>2</v>
      </c>
      <c r="R14" s="192">
        <f>Q14*$R$9</f>
        <v>4</v>
      </c>
    </row>
    <row r="15" spans="1:18" x14ac:dyDescent="0.25">
      <c r="A15" s="169" t="s">
        <v>527</v>
      </c>
      <c r="B15" s="166"/>
      <c r="C15" s="166"/>
      <c r="D15" s="166" t="e">
        <f t="shared" ref="D15:I15" si="2">D14/D10</f>
        <v>#DIV/0!</v>
      </c>
      <c r="E15" s="166" t="e">
        <f t="shared" si="2"/>
        <v>#DIV/0!</v>
      </c>
      <c r="F15" s="166" t="e">
        <f t="shared" si="2"/>
        <v>#DIV/0!</v>
      </c>
      <c r="G15" s="166" t="e">
        <f t="shared" si="2"/>
        <v>#DIV/0!</v>
      </c>
      <c r="H15" s="166" t="e">
        <f t="shared" si="2"/>
        <v>#DIV/0!</v>
      </c>
      <c r="I15" s="166" t="e">
        <f t="shared" si="2"/>
        <v>#DIV/0!</v>
      </c>
      <c r="J15" s="4"/>
      <c r="K15" s="170" t="e">
        <f>K14/K10</f>
        <v>#DIV/0!</v>
      </c>
      <c r="M15" s="169"/>
      <c r="N15" s="170" t="e">
        <f>N14/N10</f>
        <v>#DIV/0!</v>
      </c>
      <c r="O15" s="5"/>
      <c r="P15" s="190" t="s">
        <v>526</v>
      </c>
      <c r="Q15" s="191">
        <v>2</v>
      </c>
      <c r="R15" s="188">
        <f>Q15*$R$9</f>
        <v>4</v>
      </c>
    </row>
    <row r="16" spans="1:18" x14ac:dyDescent="0.25">
      <c r="A16" s="169" t="s">
        <v>525</v>
      </c>
      <c r="B16" s="166"/>
      <c r="C16" s="166"/>
      <c r="D16" s="166" t="e">
        <f t="shared" ref="D16:I16" si="3">D15*10^6</f>
        <v>#DIV/0!</v>
      </c>
      <c r="E16" s="166" t="e">
        <f t="shared" si="3"/>
        <v>#DIV/0!</v>
      </c>
      <c r="F16" s="166" t="e">
        <f t="shared" si="3"/>
        <v>#DIV/0!</v>
      </c>
      <c r="G16" s="166" t="e">
        <f t="shared" si="3"/>
        <v>#DIV/0!</v>
      </c>
      <c r="H16" s="166" t="e">
        <f t="shared" si="3"/>
        <v>#DIV/0!</v>
      </c>
      <c r="I16" s="166" t="e">
        <f t="shared" si="3"/>
        <v>#DIV/0!</v>
      </c>
      <c r="J16" s="4"/>
      <c r="K16" s="170" t="e">
        <f>K15*10^6</f>
        <v>#DIV/0!</v>
      </c>
      <c r="M16" s="169"/>
      <c r="N16" s="170" t="e">
        <f>N15*10^6</f>
        <v>#DIV/0!</v>
      </c>
      <c r="O16" s="5"/>
      <c r="P16" s="190" t="s">
        <v>524</v>
      </c>
      <c r="Q16" s="189">
        <v>20</v>
      </c>
      <c r="R16" s="188" t="s">
        <v>860</v>
      </c>
    </row>
    <row r="17" spans="1:22" x14ac:dyDescent="0.25">
      <c r="A17" s="184" t="s">
        <v>523</v>
      </c>
      <c r="B17" s="187"/>
      <c r="C17" s="187"/>
      <c r="D17" s="186" t="e">
        <f t="shared" ref="D17:I17" si="4">D16*10^3*D12</f>
        <v>#DIV/0!</v>
      </c>
      <c r="E17" s="186" t="e">
        <f t="shared" si="4"/>
        <v>#DIV/0!</v>
      </c>
      <c r="F17" s="186" t="e">
        <f t="shared" si="4"/>
        <v>#DIV/0!</v>
      </c>
      <c r="G17" s="186" t="e">
        <f t="shared" si="4"/>
        <v>#DIV/0!</v>
      </c>
      <c r="H17" s="186" t="e">
        <f t="shared" si="4"/>
        <v>#DIV/0!</v>
      </c>
      <c r="I17" s="186" t="e">
        <f t="shared" si="4"/>
        <v>#DIV/0!</v>
      </c>
      <c r="J17" s="185"/>
      <c r="K17" s="183" t="e">
        <f>K16*10^3*K12</f>
        <v>#DIV/0!</v>
      </c>
      <c r="M17" s="184"/>
      <c r="N17" s="183" t="e">
        <f>N16*10^3*N12</f>
        <v>#DIV/0!</v>
      </c>
      <c r="O17" s="7"/>
      <c r="P17" s="7"/>
      <c r="Q17" s="7"/>
      <c r="R17" s="7"/>
    </row>
    <row r="18" spans="1:22" x14ac:dyDescent="0.25">
      <c r="A18" s="169"/>
      <c r="B18" s="166"/>
      <c r="C18" s="166"/>
      <c r="D18" s="166"/>
      <c r="E18" s="166"/>
      <c r="F18" s="166"/>
      <c r="G18" s="166"/>
      <c r="H18" s="166"/>
      <c r="I18" s="166"/>
      <c r="J18" s="4"/>
      <c r="K18" s="170"/>
      <c r="M18" s="169"/>
      <c r="N18" s="170"/>
      <c r="O18" s="5"/>
      <c r="P18" s="182"/>
      <c r="Q18" s="5"/>
      <c r="R18" s="5"/>
    </row>
    <row r="19" spans="1:22" x14ac:dyDescent="0.25">
      <c r="A19" s="181" t="s">
        <v>522</v>
      </c>
      <c r="B19" s="180"/>
      <c r="C19" s="180"/>
      <c r="D19" s="180">
        <v>200</v>
      </c>
      <c r="E19" s="180">
        <v>200</v>
      </c>
      <c r="F19" s="180">
        <v>200</v>
      </c>
      <c r="G19" s="180">
        <v>200</v>
      </c>
      <c r="H19" s="180">
        <v>200</v>
      </c>
      <c r="I19" s="180">
        <v>200</v>
      </c>
      <c r="J19" s="4"/>
      <c r="K19" s="179">
        <v>100</v>
      </c>
      <c r="M19" s="178"/>
      <c r="N19" s="177">
        <f>K19</f>
        <v>100</v>
      </c>
      <c r="O19" s="5"/>
      <c r="P19" s="5"/>
    </row>
    <row r="20" spans="1:22" x14ac:dyDescent="0.25">
      <c r="A20" s="169" t="s">
        <v>521</v>
      </c>
      <c r="B20" s="166"/>
      <c r="C20" s="166"/>
      <c r="D20" s="166">
        <f t="shared" ref="D20:I20" si="5">D19*10^-15</f>
        <v>2.0000000000000001E-13</v>
      </c>
      <c r="E20" s="166">
        <f t="shared" si="5"/>
        <v>2.0000000000000001E-13</v>
      </c>
      <c r="F20" s="166">
        <f t="shared" si="5"/>
        <v>2.0000000000000001E-13</v>
      </c>
      <c r="G20" s="166">
        <f t="shared" si="5"/>
        <v>2.0000000000000001E-13</v>
      </c>
      <c r="H20" s="166">
        <f t="shared" si="5"/>
        <v>2.0000000000000001E-13</v>
      </c>
      <c r="I20" s="166">
        <f t="shared" si="5"/>
        <v>2.0000000000000001E-13</v>
      </c>
      <c r="J20" s="166"/>
      <c r="K20" s="170">
        <f>K19*10^-15</f>
        <v>1E-13</v>
      </c>
      <c r="M20" s="169"/>
      <c r="N20" s="170">
        <f>N19*10^-15</f>
        <v>1E-13</v>
      </c>
      <c r="O20" s="5"/>
      <c r="P20" s="176"/>
    </row>
    <row r="21" spans="1:22" x14ac:dyDescent="0.25">
      <c r="A21" s="174" t="s">
        <v>520</v>
      </c>
      <c r="B21" s="175"/>
      <c r="C21" s="175"/>
      <c r="D21" s="175">
        <f t="shared" ref="D21:I21" si="6">D20/($Q$16*10^-6)*10^9</f>
        <v>10.000000000000002</v>
      </c>
      <c r="E21" s="175">
        <f t="shared" si="6"/>
        <v>10.000000000000002</v>
      </c>
      <c r="F21" s="175">
        <f t="shared" si="6"/>
        <v>10.000000000000002</v>
      </c>
      <c r="G21" s="175">
        <f t="shared" si="6"/>
        <v>10.000000000000002</v>
      </c>
      <c r="H21" s="175">
        <f t="shared" si="6"/>
        <v>10.000000000000002</v>
      </c>
      <c r="I21" s="175">
        <f t="shared" si="6"/>
        <v>10.000000000000002</v>
      </c>
      <c r="J21" s="175"/>
      <c r="K21" s="173">
        <f>K20/($Q$16*10^-6)*10^9</f>
        <v>5.0000000000000009</v>
      </c>
      <c r="M21" s="174"/>
      <c r="N21" s="173">
        <f>N20/($Q$16*10^-6)*10^9</f>
        <v>5.0000000000000009</v>
      </c>
      <c r="Q21" s="172"/>
      <c r="R21" s="93" t="s">
        <v>519</v>
      </c>
      <c r="S21" s="171"/>
    </row>
    <row r="22" spans="1:22" x14ac:dyDescent="0.25">
      <c r="A22" s="169"/>
      <c r="B22" s="166"/>
      <c r="C22" s="166"/>
      <c r="D22" s="166"/>
      <c r="E22" s="166"/>
      <c r="F22" s="166"/>
      <c r="G22" s="166"/>
      <c r="H22" s="166"/>
      <c r="I22" s="166"/>
      <c r="J22" s="166"/>
      <c r="K22" s="170"/>
      <c r="M22" s="169"/>
      <c r="N22" s="168"/>
      <c r="Q22" s="167"/>
      <c r="R22" s="166"/>
      <c r="S22" s="165"/>
    </row>
    <row r="23" spans="1:22" x14ac:dyDescent="0.25">
      <c r="A23" s="160" t="s">
        <v>517</v>
      </c>
      <c r="B23" s="164"/>
      <c r="C23" s="164"/>
      <c r="D23" s="163" t="e">
        <f t="shared" ref="D23:I23" si="7">D20/D15*10^6</f>
        <v>#DIV/0!</v>
      </c>
      <c r="E23" s="163" t="e">
        <f t="shared" si="7"/>
        <v>#DIV/0!</v>
      </c>
      <c r="F23" s="163" t="e">
        <f t="shared" si="7"/>
        <v>#DIV/0!</v>
      </c>
      <c r="G23" s="163" t="e">
        <f t="shared" si="7"/>
        <v>#DIV/0!</v>
      </c>
      <c r="H23" s="163" t="e">
        <f t="shared" si="7"/>
        <v>#DIV/0!</v>
      </c>
      <c r="I23" s="163" t="e">
        <f t="shared" si="7"/>
        <v>#DIV/0!</v>
      </c>
      <c r="J23" s="162"/>
      <c r="K23" s="161" t="e">
        <f>K20/K15*10^6</f>
        <v>#DIV/0!</v>
      </c>
      <c r="M23" s="160"/>
      <c r="N23" s="159" t="e">
        <f>N20/N15*10^6</f>
        <v>#DIV/0!</v>
      </c>
      <c r="Q23" s="80" t="s">
        <v>516</v>
      </c>
      <c r="R23" s="79" t="s">
        <v>285</v>
      </c>
      <c r="S23" s="78" t="s">
        <v>514</v>
      </c>
    </row>
    <row r="24" spans="1:22" ht="15.75" thickBot="1" x14ac:dyDescent="0.3">
      <c r="A24" s="158" t="s">
        <v>511</v>
      </c>
      <c r="B24" s="157"/>
      <c r="C24" s="157"/>
      <c r="D24" s="265" t="e">
        <f>$Q$16-(SUM(D23:I23)+$K$23+SUM($Q$12:$Q$15))</f>
        <v>#DIV/0!</v>
      </c>
      <c r="E24" s="265"/>
      <c r="F24" s="265"/>
      <c r="G24" s="265"/>
      <c r="H24" s="265"/>
      <c r="I24" s="265"/>
      <c r="J24" s="265"/>
      <c r="K24" s="266"/>
      <c r="M24" s="156"/>
      <c r="N24" s="155" t="e">
        <f>$Q$16-(SUM($Q$12:$Q$15)+N23)</f>
        <v>#DIV/0!</v>
      </c>
      <c r="Q24" s="63" t="s">
        <v>295</v>
      </c>
      <c r="R24" s="61" t="s">
        <v>587</v>
      </c>
      <c r="S24" s="60" t="s">
        <v>586</v>
      </c>
    </row>
    <row r="25" spans="1:22" x14ac:dyDescent="0.25">
      <c r="Q25" s="63" t="s">
        <v>297</v>
      </c>
      <c r="R25" s="61" t="s">
        <v>585</v>
      </c>
      <c r="S25" s="60" t="s">
        <v>584</v>
      </c>
    </row>
    <row r="26" spans="1:22" x14ac:dyDescent="0.25">
      <c r="Q26" s="63" t="s">
        <v>298</v>
      </c>
      <c r="R26" s="61" t="s">
        <v>583</v>
      </c>
      <c r="S26" s="60" t="s">
        <v>582</v>
      </c>
      <c r="V26"/>
    </row>
    <row r="27" spans="1:22" x14ac:dyDescent="0.25">
      <c r="Q27" s="63" t="s">
        <v>299</v>
      </c>
      <c r="R27" s="61" t="s">
        <v>581</v>
      </c>
      <c r="S27" s="60" t="s">
        <v>580</v>
      </c>
      <c r="V27"/>
    </row>
    <row r="28" spans="1:22" x14ac:dyDescent="0.25">
      <c r="K28" s="154" t="s">
        <v>579</v>
      </c>
      <c r="Q28" s="63" t="s">
        <v>300</v>
      </c>
      <c r="R28" s="61" t="s">
        <v>578</v>
      </c>
      <c r="S28" s="60" t="s">
        <v>577</v>
      </c>
      <c r="V28"/>
    </row>
    <row r="29" spans="1:22" x14ac:dyDescent="0.25">
      <c r="E29" s="53" t="s">
        <v>506</v>
      </c>
      <c r="K29" s="153" t="s">
        <v>503</v>
      </c>
      <c r="Q29" s="63" t="s">
        <v>301</v>
      </c>
      <c r="R29" s="61" t="s">
        <v>576</v>
      </c>
      <c r="S29" s="60" t="s">
        <v>575</v>
      </c>
      <c r="V29"/>
    </row>
    <row r="30" spans="1:22" ht="15.75" thickBot="1" x14ac:dyDescent="0.3">
      <c r="Q30" s="63" t="s">
        <v>574</v>
      </c>
      <c r="R30" s="61" t="s">
        <v>573</v>
      </c>
      <c r="S30" s="60" t="s">
        <v>572</v>
      </c>
      <c r="V30"/>
    </row>
    <row r="31" spans="1:22" ht="15.75" thickBot="1" x14ac:dyDescent="0.3">
      <c r="C31" s="152" t="s">
        <v>571</v>
      </c>
      <c r="D31" s="267" t="s">
        <v>500</v>
      </c>
      <c r="E31" s="268"/>
      <c r="F31" s="151"/>
      <c r="G31" s="151"/>
      <c r="H31" s="150"/>
      <c r="Q31" s="63" t="s">
        <v>386</v>
      </c>
      <c r="R31" s="61" t="s">
        <v>570</v>
      </c>
      <c r="S31" s="60" t="s">
        <v>569</v>
      </c>
      <c r="V31"/>
    </row>
    <row r="32" spans="1:22" x14ac:dyDescent="0.25">
      <c r="C32" s="149" t="s">
        <v>568</v>
      </c>
      <c r="D32" s="148">
        <v>40</v>
      </c>
      <c r="E32" s="62">
        <v>16</v>
      </c>
      <c r="F32" s="147">
        <v>50</v>
      </c>
      <c r="G32" s="147">
        <v>80</v>
      </c>
      <c r="H32" s="146">
        <v>16</v>
      </c>
      <c r="Q32" s="63" t="s">
        <v>567</v>
      </c>
      <c r="R32" s="61" t="s">
        <v>566</v>
      </c>
      <c r="S32" s="60" t="s">
        <v>565</v>
      </c>
      <c r="V32"/>
    </row>
    <row r="33" spans="3:22" ht="15.75" thickBot="1" x14ac:dyDescent="0.3">
      <c r="C33" s="145" t="s">
        <v>564</v>
      </c>
      <c r="D33" s="144">
        <v>10</v>
      </c>
      <c r="E33" s="143">
        <v>10</v>
      </c>
      <c r="F33" s="142">
        <v>10</v>
      </c>
      <c r="G33" s="142">
        <v>20</v>
      </c>
      <c r="H33" s="141" t="s">
        <v>563</v>
      </c>
      <c r="Q33" s="63" t="s">
        <v>562</v>
      </c>
      <c r="R33" s="61" t="s">
        <v>561</v>
      </c>
      <c r="S33" s="60" t="s">
        <v>560</v>
      </c>
      <c r="V33"/>
    </row>
    <row r="34" spans="3:22" x14ac:dyDescent="0.25">
      <c r="Q34" s="63" t="s">
        <v>559</v>
      </c>
      <c r="R34" s="61" t="s">
        <v>558</v>
      </c>
      <c r="S34" s="60" t="s">
        <v>557</v>
      </c>
      <c r="V34"/>
    </row>
    <row r="35" spans="3:22" x14ac:dyDescent="0.25">
      <c r="Q35" s="63" t="s">
        <v>556</v>
      </c>
      <c r="R35" s="61" t="s">
        <v>555</v>
      </c>
      <c r="S35" s="60" t="s">
        <v>554</v>
      </c>
      <c r="V35"/>
    </row>
    <row r="36" spans="3:22" x14ac:dyDescent="0.25">
      <c r="Q36" s="63" t="s">
        <v>553</v>
      </c>
      <c r="R36" s="61" t="s">
        <v>552</v>
      </c>
      <c r="S36" s="60" t="s">
        <v>551</v>
      </c>
      <c r="V36"/>
    </row>
    <row r="37" spans="3:22" x14ac:dyDescent="0.25">
      <c r="Q37" s="59" t="s">
        <v>550</v>
      </c>
      <c r="R37" s="58" t="s">
        <v>549</v>
      </c>
      <c r="S37" s="57" t="s">
        <v>548</v>
      </c>
      <c r="V37"/>
    </row>
    <row r="38" spans="3:22" x14ac:dyDescent="0.25">
      <c r="V38"/>
    </row>
    <row r="39" spans="3:22" x14ac:dyDescent="0.25">
      <c r="V39"/>
    </row>
  </sheetData>
  <mergeCells count="4">
    <mergeCell ref="D4:I4"/>
    <mergeCell ref="M4:N4"/>
    <mergeCell ref="D24:K24"/>
    <mergeCell ref="D31:E31"/>
  </mergeCells>
  <hyperlinks>
    <hyperlink ref="Q31" r:id="rId1" display="https://www.addgene.org/48007/"/>
    <hyperlink ref="Q24" r:id="rId2" display="https://www.addgene.org/48000/"/>
    <hyperlink ref="Q32" r:id="rId3" display="https://www.addgene.org/48008/"/>
    <hyperlink ref="Q25" r:id="rId4" display="https://www.addgene.org/48001/"/>
    <hyperlink ref="Q33" r:id="rId5" display="https://www.addgene.org/48009/"/>
    <hyperlink ref="Q26" r:id="rId6" display="https://www.addgene.org/48002/"/>
    <hyperlink ref="Q34" r:id="rId7" display="https://www.addgene.org/48010/"/>
    <hyperlink ref="Q27" r:id="rId8" display="https://www.addgene.org/48003/"/>
    <hyperlink ref="Q35" r:id="rId9" display="https://www.addgene.org/48011/"/>
    <hyperlink ref="Q28" r:id="rId10" display="https://www.addgene.org/48004/"/>
    <hyperlink ref="Q36" r:id="rId11" display="https://www.addgene.org/48012/"/>
    <hyperlink ref="Q29" r:id="rId12" display="https://www.addgene.org/48005/"/>
    <hyperlink ref="Q37" r:id="rId13" display="https://www.addgene.org/48013/"/>
    <hyperlink ref="Q30" r:id="rId14" display="https://www.addgene.org/48006/"/>
  </hyperlinks>
  <pageMargins left="0.7" right="0.7" top="0.75" bottom="0.75" header="0.3" footer="0.3"/>
  <pageSetup paperSize="9" orientation="portrait" r:id="rId15"/>
  <legacyDrawing r:id="rId16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5"/>
  <sheetViews>
    <sheetView zoomScale="85" zoomScaleNormal="85" workbookViewId="0">
      <selection activeCell="S19" sqref="S19"/>
    </sheetView>
  </sheetViews>
  <sheetFormatPr baseColWidth="10" defaultColWidth="11.42578125" defaultRowHeight="15" x14ac:dyDescent="0.25"/>
  <cols>
    <col min="1" max="1" width="13.7109375" style="3" customWidth="1"/>
    <col min="2" max="3" width="11.42578125" style="3"/>
    <col min="4" max="10" width="11.85546875" style="3" customWidth="1"/>
    <col min="11" max="11" width="8" style="3" customWidth="1"/>
    <col min="12" max="12" width="11.85546875" style="3" customWidth="1"/>
    <col min="13" max="13" width="8" style="3" customWidth="1"/>
    <col min="14" max="14" width="19.28515625" style="3" customWidth="1"/>
    <col min="15" max="16" width="11.42578125" style="3"/>
    <col min="17" max="17" width="13.28515625" style="3" customWidth="1"/>
    <col min="18" max="18" width="15.42578125" style="3" customWidth="1"/>
    <col min="19" max="19" width="13.7109375" style="3" customWidth="1"/>
    <col min="20" max="21" width="15.28515625" style="3" customWidth="1"/>
    <col min="22" max="24" width="11.42578125" style="3"/>
    <col min="25" max="25" width="8.140625" style="3" customWidth="1"/>
    <col min="26" max="26" width="4" style="3" customWidth="1"/>
    <col min="27" max="16384" width="11.42578125" style="3"/>
  </cols>
  <sheetData>
    <row r="1" spans="1:24" x14ac:dyDescent="0.25">
      <c r="A1" s="53" t="s">
        <v>780</v>
      </c>
    </row>
    <row r="2" spans="1:24" ht="15.75" thickBot="1" x14ac:dyDescent="0.3"/>
    <row r="3" spans="1:24" ht="15.75" thickBot="1" x14ac:dyDescent="0.3">
      <c r="A3" s="210" t="s">
        <v>629</v>
      </c>
      <c r="B3" s="209"/>
      <c r="C3" s="208"/>
    </row>
    <row r="4" spans="1:24" x14ac:dyDescent="0.25">
      <c r="A4" s="207"/>
      <c r="B4" s="206"/>
      <c r="C4" s="206"/>
      <c r="D4" s="262" t="s">
        <v>630</v>
      </c>
      <c r="E4" s="262"/>
      <c r="F4" s="262"/>
      <c r="G4" s="262"/>
      <c r="H4" s="262"/>
      <c r="I4" s="262"/>
      <c r="J4" s="262"/>
      <c r="K4" s="221"/>
      <c r="L4" s="220" t="s">
        <v>384</v>
      </c>
      <c r="M4" s="206"/>
      <c r="N4" s="219" t="s">
        <v>628</v>
      </c>
      <c r="P4" s="263" t="s">
        <v>627</v>
      </c>
      <c r="Q4" s="264"/>
    </row>
    <row r="5" spans="1:24" x14ac:dyDescent="0.25">
      <c r="A5" s="169" t="s">
        <v>543</v>
      </c>
      <c r="B5" s="166" t="s">
        <v>542</v>
      </c>
      <c r="C5" s="166" t="s">
        <v>541</v>
      </c>
      <c r="D5" s="218" t="s">
        <v>365</v>
      </c>
      <c r="E5" s="218" t="s">
        <v>365</v>
      </c>
      <c r="F5" s="218" t="s">
        <v>365</v>
      </c>
      <c r="G5" s="218" t="s">
        <v>365</v>
      </c>
      <c r="H5" s="218" t="s">
        <v>365</v>
      </c>
      <c r="I5" s="218" t="s">
        <v>365</v>
      </c>
      <c r="J5" s="218" t="s">
        <v>365</v>
      </c>
      <c r="K5" s="61"/>
      <c r="L5" s="218" t="s">
        <v>365</v>
      </c>
      <c r="M5" s="166"/>
      <c r="N5" s="203" t="s">
        <v>365</v>
      </c>
      <c r="P5" s="169"/>
      <c r="Q5" s="131" t="str">
        <f>N5</f>
        <v>name</v>
      </c>
    </row>
    <row r="6" spans="1:24" x14ac:dyDescent="0.25">
      <c r="A6" s="169" t="s">
        <v>458</v>
      </c>
      <c r="B6" s="166">
        <v>331.2</v>
      </c>
      <c r="C6" s="166"/>
      <c r="D6" s="180"/>
      <c r="E6" s="180"/>
      <c r="F6" s="180"/>
      <c r="G6" s="180"/>
      <c r="H6" s="180"/>
      <c r="I6" s="180"/>
      <c r="J6" s="180"/>
      <c r="K6" s="166"/>
      <c r="L6" s="180"/>
      <c r="M6" s="166"/>
      <c r="N6" s="179"/>
      <c r="P6" s="169"/>
      <c r="Q6" s="170">
        <f>N6</f>
        <v>0</v>
      </c>
    </row>
    <row r="7" spans="1:24" x14ac:dyDescent="0.25">
      <c r="A7" s="169" t="s">
        <v>457</v>
      </c>
      <c r="B7" s="166">
        <v>307.2</v>
      </c>
      <c r="C7" s="166"/>
      <c r="D7" s="180"/>
      <c r="E7" s="180"/>
      <c r="F7" s="180"/>
      <c r="G7" s="180"/>
      <c r="H7" s="180"/>
      <c r="I7" s="180"/>
      <c r="J7" s="180"/>
      <c r="K7" s="166"/>
      <c r="L7" s="180"/>
      <c r="M7" s="166"/>
      <c r="N7" s="179"/>
      <c r="P7" s="169"/>
      <c r="Q7" s="170">
        <f>N7</f>
        <v>0</v>
      </c>
      <c r="S7" s="180" t="s">
        <v>540</v>
      </c>
      <c r="T7" s="180"/>
    </row>
    <row r="8" spans="1:24" x14ac:dyDescent="0.25">
      <c r="A8" s="169" t="s">
        <v>539</v>
      </c>
      <c r="B8" s="166">
        <v>347.2</v>
      </c>
      <c r="C8" s="166"/>
      <c r="D8" s="180"/>
      <c r="E8" s="180"/>
      <c r="F8" s="180"/>
      <c r="G8" s="180"/>
      <c r="H8" s="180"/>
      <c r="I8" s="180"/>
      <c r="J8" s="180"/>
      <c r="K8" s="166"/>
      <c r="L8" s="180"/>
      <c r="M8" s="166"/>
      <c r="N8" s="179"/>
      <c r="P8" s="169"/>
      <c r="Q8" s="170">
        <f>N8</f>
        <v>0</v>
      </c>
    </row>
    <row r="9" spans="1:24" x14ac:dyDescent="0.25">
      <c r="A9" s="169" t="s">
        <v>470</v>
      </c>
      <c r="B9" s="166">
        <v>322.2</v>
      </c>
      <c r="C9" s="166"/>
      <c r="D9" s="180"/>
      <c r="E9" s="180"/>
      <c r="F9" s="180"/>
      <c r="G9" s="180"/>
      <c r="H9" s="180"/>
      <c r="I9" s="180"/>
      <c r="J9" s="180"/>
      <c r="K9" s="166"/>
      <c r="L9" s="180"/>
      <c r="M9" s="166"/>
      <c r="N9" s="179"/>
      <c r="P9" s="169"/>
      <c r="Q9" s="170">
        <f>N9</f>
        <v>0</v>
      </c>
      <c r="T9" s="180" t="s">
        <v>538</v>
      </c>
      <c r="U9" s="180">
        <v>2</v>
      </c>
    </row>
    <row r="10" spans="1:24" x14ac:dyDescent="0.25">
      <c r="A10" s="201"/>
      <c r="B10" s="202" t="s">
        <v>537</v>
      </c>
      <c r="C10" s="202" t="s">
        <v>536</v>
      </c>
      <c r="D10" s="202">
        <f t="shared" ref="D10:J10" si="0">D6*$B$6+D7*$B$7+D8*$B$8+D9*$B$9</f>
        <v>0</v>
      </c>
      <c r="E10" s="202">
        <f t="shared" si="0"/>
        <v>0</v>
      </c>
      <c r="F10" s="202">
        <f t="shared" si="0"/>
        <v>0</v>
      </c>
      <c r="G10" s="202">
        <f t="shared" si="0"/>
        <v>0</v>
      </c>
      <c r="H10" s="202">
        <f t="shared" si="0"/>
        <v>0</v>
      </c>
      <c r="I10" s="202">
        <f t="shared" si="0"/>
        <v>0</v>
      </c>
      <c r="J10" s="202">
        <f t="shared" si="0"/>
        <v>0</v>
      </c>
      <c r="K10" s="202"/>
      <c r="L10" s="202">
        <f>L6*$B$6+L7*$B$7+L8*$B$8+L9*$B$9</f>
        <v>0</v>
      </c>
      <c r="M10" s="202"/>
      <c r="N10" s="200">
        <f>N6*$B$6+N7*$B$7+N8*$B$8+N9*$B$9</f>
        <v>0</v>
      </c>
      <c r="P10" s="201"/>
      <c r="Q10" s="200">
        <f>Q6*$B$6+Q7*$B$7+Q8*$B$8+Q9*$B$9</f>
        <v>0</v>
      </c>
    </row>
    <row r="11" spans="1:24" s="5" customFormat="1" x14ac:dyDescent="0.25">
      <c r="A11" s="169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70"/>
      <c r="O11" s="3"/>
      <c r="P11" s="169"/>
      <c r="Q11" s="170"/>
      <c r="S11" s="199" t="s">
        <v>535</v>
      </c>
      <c r="T11" s="198" t="s">
        <v>534</v>
      </c>
      <c r="U11" s="197" t="s">
        <v>533</v>
      </c>
    </row>
    <row r="12" spans="1:24" s="5" customFormat="1" x14ac:dyDescent="0.25">
      <c r="A12" s="106" t="s">
        <v>861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4"/>
      <c r="L12" s="180"/>
      <c r="M12" s="4"/>
      <c r="N12" s="179"/>
      <c r="O12" s="3"/>
      <c r="P12" s="178"/>
      <c r="Q12" s="177">
        <f>N12</f>
        <v>0</v>
      </c>
      <c r="S12" s="196" t="s">
        <v>532</v>
      </c>
      <c r="T12" s="195">
        <v>1</v>
      </c>
      <c r="U12" s="192">
        <f>T12*$U$9</f>
        <v>2</v>
      </c>
      <c r="V12" s="3"/>
      <c r="W12" s="3"/>
      <c r="X12" s="3"/>
    </row>
    <row r="13" spans="1:24" s="5" customFormat="1" x14ac:dyDescent="0.25">
      <c r="A13" s="181" t="s">
        <v>531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4"/>
      <c r="L13" s="180"/>
      <c r="M13" s="4"/>
      <c r="N13" s="179"/>
      <c r="O13" s="3"/>
      <c r="P13" s="178"/>
      <c r="Q13" s="177">
        <f>N13</f>
        <v>0</v>
      </c>
      <c r="S13" s="194" t="s">
        <v>530</v>
      </c>
      <c r="T13" s="193">
        <v>1</v>
      </c>
      <c r="U13" s="192">
        <f>T13*$U$9</f>
        <v>2</v>
      </c>
      <c r="V13" s="3"/>
    </row>
    <row r="14" spans="1:24" s="5" customFormat="1" x14ac:dyDescent="0.25">
      <c r="A14" s="169" t="s">
        <v>529</v>
      </c>
      <c r="B14" s="166"/>
      <c r="C14" s="166"/>
      <c r="D14" s="166">
        <f t="shared" ref="D14:J14" si="1">D13/1000</f>
        <v>0</v>
      </c>
      <c r="E14" s="166">
        <f t="shared" si="1"/>
        <v>0</v>
      </c>
      <c r="F14" s="166">
        <f t="shared" si="1"/>
        <v>0</v>
      </c>
      <c r="G14" s="166">
        <f t="shared" si="1"/>
        <v>0</v>
      </c>
      <c r="H14" s="166">
        <f t="shared" si="1"/>
        <v>0</v>
      </c>
      <c r="I14" s="166">
        <f t="shared" si="1"/>
        <v>0</v>
      </c>
      <c r="J14" s="166">
        <f t="shared" si="1"/>
        <v>0</v>
      </c>
      <c r="K14" s="4"/>
      <c r="L14" s="166">
        <f>L13/1000</f>
        <v>0</v>
      </c>
      <c r="M14" s="4"/>
      <c r="N14" s="170">
        <f>N13/1000</f>
        <v>0</v>
      </c>
      <c r="O14" s="3"/>
      <c r="P14" s="169"/>
      <c r="Q14" s="170">
        <f>Q13/1000</f>
        <v>0</v>
      </c>
      <c r="S14" s="194" t="s">
        <v>528</v>
      </c>
      <c r="T14" s="193">
        <v>2</v>
      </c>
      <c r="U14" s="192">
        <f>T14*$U$9</f>
        <v>4</v>
      </c>
      <c r="V14" s="3"/>
      <c r="W14" s="3"/>
      <c r="X14" s="3"/>
    </row>
    <row r="15" spans="1:24" s="5" customFormat="1" x14ac:dyDescent="0.25">
      <c r="A15" s="169" t="s">
        <v>527</v>
      </c>
      <c r="B15" s="166"/>
      <c r="C15" s="166"/>
      <c r="D15" s="166" t="e">
        <f t="shared" ref="D15:J15" si="2">D14/D10</f>
        <v>#DIV/0!</v>
      </c>
      <c r="E15" s="166" t="e">
        <f t="shared" si="2"/>
        <v>#DIV/0!</v>
      </c>
      <c r="F15" s="166" t="e">
        <f t="shared" si="2"/>
        <v>#DIV/0!</v>
      </c>
      <c r="G15" s="166" t="e">
        <f t="shared" si="2"/>
        <v>#DIV/0!</v>
      </c>
      <c r="H15" s="166" t="e">
        <f t="shared" si="2"/>
        <v>#DIV/0!</v>
      </c>
      <c r="I15" s="166" t="e">
        <f t="shared" si="2"/>
        <v>#DIV/0!</v>
      </c>
      <c r="J15" s="166" t="e">
        <f t="shared" si="2"/>
        <v>#DIV/0!</v>
      </c>
      <c r="K15" s="4"/>
      <c r="L15" s="166" t="e">
        <f>L14/L10</f>
        <v>#DIV/0!</v>
      </c>
      <c r="M15" s="4"/>
      <c r="N15" s="170" t="e">
        <f>N14/N10</f>
        <v>#DIV/0!</v>
      </c>
      <c r="O15" s="3"/>
      <c r="P15" s="169"/>
      <c r="Q15" s="170" t="e">
        <f>Q14/Q10</f>
        <v>#DIV/0!</v>
      </c>
      <c r="S15" s="190" t="s">
        <v>526</v>
      </c>
      <c r="T15" s="191">
        <v>2</v>
      </c>
      <c r="U15" s="188">
        <f>T15*$U$9</f>
        <v>4</v>
      </c>
      <c r="V15" s="3"/>
      <c r="W15" s="3"/>
      <c r="X15" s="3"/>
    </row>
    <row r="16" spans="1:24" s="5" customFormat="1" x14ac:dyDescent="0.25">
      <c r="A16" s="169" t="s">
        <v>525</v>
      </c>
      <c r="B16" s="166"/>
      <c r="C16" s="166"/>
      <c r="D16" s="166" t="e">
        <f t="shared" ref="D16:J16" si="3">D15*10^6</f>
        <v>#DIV/0!</v>
      </c>
      <c r="E16" s="166" t="e">
        <f t="shared" si="3"/>
        <v>#DIV/0!</v>
      </c>
      <c r="F16" s="166" t="e">
        <f t="shared" si="3"/>
        <v>#DIV/0!</v>
      </c>
      <c r="G16" s="166" t="e">
        <f t="shared" si="3"/>
        <v>#DIV/0!</v>
      </c>
      <c r="H16" s="166" t="e">
        <f t="shared" si="3"/>
        <v>#DIV/0!</v>
      </c>
      <c r="I16" s="166" t="e">
        <f t="shared" si="3"/>
        <v>#DIV/0!</v>
      </c>
      <c r="J16" s="166" t="e">
        <f t="shared" si="3"/>
        <v>#DIV/0!</v>
      </c>
      <c r="K16" s="4"/>
      <c r="L16" s="166" t="e">
        <f>L15*10^6</f>
        <v>#DIV/0!</v>
      </c>
      <c r="M16" s="4"/>
      <c r="N16" s="170" t="e">
        <f>N15*10^6</f>
        <v>#DIV/0!</v>
      </c>
      <c r="O16" s="3"/>
      <c r="P16" s="169"/>
      <c r="Q16" s="170" t="e">
        <f>Q15*10^6</f>
        <v>#DIV/0!</v>
      </c>
      <c r="S16" s="190" t="s">
        <v>626</v>
      </c>
      <c r="T16" s="189">
        <v>20</v>
      </c>
      <c r="U16" s="188" t="s">
        <v>860</v>
      </c>
      <c r="V16" s="3"/>
      <c r="W16" s="3"/>
      <c r="X16" s="3"/>
    </row>
    <row r="17" spans="1:21" s="7" customFormat="1" x14ac:dyDescent="0.25">
      <c r="A17" s="184" t="s">
        <v>523</v>
      </c>
      <c r="B17" s="187"/>
      <c r="C17" s="187"/>
      <c r="D17" s="186" t="e">
        <f t="shared" ref="D17:J17" si="4">D16*10^3*D12</f>
        <v>#DIV/0!</v>
      </c>
      <c r="E17" s="186" t="e">
        <f t="shared" si="4"/>
        <v>#DIV/0!</v>
      </c>
      <c r="F17" s="186" t="e">
        <f t="shared" si="4"/>
        <v>#DIV/0!</v>
      </c>
      <c r="G17" s="186" t="e">
        <f t="shared" si="4"/>
        <v>#DIV/0!</v>
      </c>
      <c r="H17" s="186" t="e">
        <f t="shared" si="4"/>
        <v>#DIV/0!</v>
      </c>
      <c r="I17" s="186" t="e">
        <f t="shared" si="4"/>
        <v>#DIV/0!</v>
      </c>
      <c r="J17" s="186" t="e">
        <f t="shared" si="4"/>
        <v>#DIV/0!</v>
      </c>
      <c r="K17" s="185"/>
      <c r="L17" s="186" t="e">
        <f>L16*10^3*L12</f>
        <v>#DIV/0!</v>
      </c>
      <c r="M17" s="185"/>
      <c r="N17" s="183" t="e">
        <f>N16*10^3*N12</f>
        <v>#DIV/0!</v>
      </c>
      <c r="O17" s="3"/>
      <c r="P17" s="184"/>
      <c r="Q17" s="183" t="e">
        <f>Q16*10^3*Q12</f>
        <v>#DIV/0!</v>
      </c>
    </row>
    <row r="18" spans="1:21" s="5" customFormat="1" x14ac:dyDescent="0.25">
      <c r="A18" s="169"/>
      <c r="B18" s="166"/>
      <c r="C18" s="166"/>
      <c r="D18" s="166"/>
      <c r="E18" s="166"/>
      <c r="F18" s="166"/>
      <c r="G18" s="166"/>
      <c r="H18" s="166"/>
      <c r="I18" s="166"/>
      <c r="J18" s="166"/>
      <c r="K18" s="4"/>
      <c r="L18" s="166"/>
      <c r="M18" s="4"/>
      <c r="N18" s="170"/>
      <c r="O18" s="3"/>
      <c r="P18" s="169"/>
      <c r="Q18" s="170"/>
      <c r="S18" s="107" t="s">
        <v>870</v>
      </c>
    </row>
    <row r="19" spans="1:21" s="5" customFormat="1" x14ac:dyDescent="0.25">
      <c r="A19" s="181" t="s">
        <v>522</v>
      </c>
      <c r="B19" s="180"/>
      <c r="C19" s="180"/>
      <c r="D19" s="180">
        <v>100</v>
      </c>
      <c r="E19" s="180">
        <v>100</v>
      </c>
      <c r="F19" s="180">
        <v>100</v>
      </c>
      <c r="G19" s="180">
        <v>100</v>
      </c>
      <c r="H19" s="180">
        <v>100</v>
      </c>
      <c r="I19" s="180">
        <v>100</v>
      </c>
      <c r="J19" s="180">
        <v>100</v>
      </c>
      <c r="K19" s="4"/>
      <c r="L19" s="180">
        <v>100</v>
      </c>
      <c r="M19" s="4"/>
      <c r="N19" s="179">
        <v>50</v>
      </c>
      <c r="O19" s="3"/>
      <c r="P19" s="178"/>
      <c r="Q19" s="177">
        <f>N19</f>
        <v>50</v>
      </c>
    </row>
    <row r="20" spans="1:21" s="5" customFormat="1" x14ac:dyDescent="0.25">
      <c r="A20" s="169" t="s">
        <v>521</v>
      </c>
      <c r="B20" s="166"/>
      <c r="C20" s="166"/>
      <c r="D20" s="166">
        <f t="shared" ref="D20:J20" si="5">D19*10^-15</f>
        <v>1E-13</v>
      </c>
      <c r="E20" s="166">
        <f t="shared" si="5"/>
        <v>1E-13</v>
      </c>
      <c r="F20" s="166">
        <f t="shared" si="5"/>
        <v>1E-13</v>
      </c>
      <c r="G20" s="166">
        <f t="shared" si="5"/>
        <v>1E-13</v>
      </c>
      <c r="H20" s="166">
        <f t="shared" si="5"/>
        <v>1E-13</v>
      </c>
      <c r="I20" s="166">
        <f t="shared" si="5"/>
        <v>1E-13</v>
      </c>
      <c r="J20" s="166">
        <f t="shared" si="5"/>
        <v>1E-13</v>
      </c>
      <c r="K20" s="166"/>
      <c r="L20" s="166">
        <f>L19*10^-15</f>
        <v>1E-13</v>
      </c>
      <c r="M20" s="166"/>
      <c r="N20" s="170">
        <f>N19*10^-15</f>
        <v>5.0000000000000002E-14</v>
      </c>
      <c r="O20" s="3"/>
      <c r="P20" s="169"/>
      <c r="Q20" s="170">
        <f>Q19*10^-15</f>
        <v>5.0000000000000002E-14</v>
      </c>
      <c r="S20" s="176"/>
    </row>
    <row r="21" spans="1:21" x14ac:dyDescent="0.25">
      <c r="A21" s="174" t="s">
        <v>520</v>
      </c>
      <c r="B21" s="175"/>
      <c r="C21" s="175"/>
      <c r="D21" s="175">
        <f t="shared" ref="D21:J21" si="6">D20/($T$16*10^-6)*10^9</f>
        <v>5.0000000000000009</v>
      </c>
      <c r="E21" s="175">
        <f t="shared" si="6"/>
        <v>5.0000000000000009</v>
      </c>
      <c r="F21" s="175">
        <f t="shared" si="6"/>
        <v>5.0000000000000009</v>
      </c>
      <c r="G21" s="175">
        <f t="shared" si="6"/>
        <v>5.0000000000000009</v>
      </c>
      <c r="H21" s="175">
        <f t="shared" si="6"/>
        <v>5.0000000000000009</v>
      </c>
      <c r="I21" s="175">
        <f t="shared" si="6"/>
        <v>5.0000000000000009</v>
      </c>
      <c r="J21" s="175">
        <f t="shared" si="6"/>
        <v>5.0000000000000009</v>
      </c>
      <c r="K21" s="175"/>
      <c r="L21" s="175">
        <f>L20/($T$16*10^-6)*10^9</f>
        <v>5.0000000000000009</v>
      </c>
      <c r="M21" s="175"/>
      <c r="N21" s="173">
        <f>N20/($T$16*10^-6)*10^9</f>
        <v>2.5000000000000004</v>
      </c>
      <c r="P21" s="174"/>
      <c r="Q21" s="173">
        <f>Q20/($T$16*10^-6)*10^9</f>
        <v>2.5000000000000004</v>
      </c>
    </row>
    <row r="22" spans="1:21" x14ac:dyDescent="0.25">
      <c r="A22" s="169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70"/>
      <c r="P22" s="169"/>
      <c r="Q22" s="170"/>
    </row>
    <row r="23" spans="1:21" x14ac:dyDescent="0.25">
      <c r="A23" s="160" t="s">
        <v>517</v>
      </c>
      <c r="B23" s="164"/>
      <c r="C23" s="164"/>
      <c r="D23" s="163" t="e">
        <f t="shared" ref="D23:J23" si="7">D20/D15*10^6</f>
        <v>#DIV/0!</v>
      </c>
      <c r="E23" s="163" t="e">
        <f t="shared" si="7"/>
        <v>#DIV/0!</v>
      </c>
      <c r="F23" s="163" t="e">
        <f t="shared" si="7"/>
        <v>#DIV/0!</v>
      </c>
      <c r="G23" s="163" t="e">
        <f t="shared" si="7"/>
        <v>#DIV/0!</v>
      </c>
      <c r="H23" s="163" t="e">
        <f t="shared" si="7"/>
        <v>#DIV/0!</v>
      </c>
      <c r="I23" s="163" t="e">
        <f t="shared" si="7"/>
        <v>#DIV/0!</v>
      </c>
      <c r="J23" s="163" t="e">
        <f t="shared" si="7"/>
        <v>#DIV/0!</v>
      </c>
      <c r="K23" s="163"/>
      <c r="L23" s="163" t="e">
        <f>L20/L15*10^6</f>
        <v>#DIV/0!</v>
      </c>
      <c r="M23" s="162"/>
      <c r="N23" s="161" t="e">
        <f>N20/N15*10^6</f>
        <v>#DIV/0!</v>
      </c>
      <c r="P23" s="160"/>
      <c r="Q23" s="161" t="e">
        <f>Q20/Q15*10^6</f>
        <v>#DIV/0!</v>
      </c>
    </row>
    <row r="24" spans="1:21" ht="15.75" thickBot="1" x14ac:dyDescent="0.3">
      <c r="A24" s="158" t="s">
        <v>511</v>
      </c>
      <c r="B24" s="157"/>
      <c r="C24" s="157"/>
      <c r="D24" s="265" t="e">
        <f>$T$16-(SUM(D23:L23)+$N$23+SUM($T$12:$T$15))</f>
        <v>#DIV/0!</v>
      </c>
      <c r="E24" s="265"/>
      <c r="F24" s="265"/>
      <c r="G24" s="265"/>
      <c r="H24" s="265"/>
      <c r="I24" s="265"/>
      <c r="J24" s="265"/>
      <c r="K24" s="265"/>
      <c r="L24" s="265"/>
      <c r="M24" s="265"/>
      <c r="N24" s="266"/>
      <c r="P24" s="156"/>
      <c r="Q24" s="217" t="e">
        <f>$T$16-(SUM($T$12:$T$15)+Q23)</f>
        <v>#DIV/0!</v>
      </c>
      <c r="S24" s="172"/>
      <c r="T24" s="93" t="s">
        <v>519</v>
      </c>
      <c r="U24" s="171"/>
    </row>
    <row r="25" spans="1:21" x14ac:dyDescent="0.25">
      <c r="S25" s="167"/>
      <c r="T25" s="166"/>
      <c r="U25" s="165"/>
    </row>
    <row r="26" spans="1:21" x14ac:dyDescent="0.25">
      <c r="S26" s="216" t="s">
        <v>516</v>
      </c>
      <c r="T26" s="215" t="s">
        <v>285</v>
      </c>
      <c r="U26" s="211"/>
    </row>
    <row r="27" spans="1:21" x14ac:dyDescent="0.25">
      <c r="S27" s="214" t="s">
        <v>409</v>
      </c>
      <c r="T27" s="92" t="s">
        <v>625</v>
      </c>
      <c r="U27" s="171"/>
    </row>
    <row r="28" spans="1:21" x14ac:dyDescent="0.25">
      <c r="L28" s="154" t="s">
        <v>579</v>
      </c>
      <c r="S28" s="213" t="s">
        <v>624</v>
      </c>
      <c r="T28" s="87" t="s">
        <v>623</v>
      </c>
      <c r="U28" s="165"/>
    </row>
    <row r="29" spans="1:21" x14ac:dyDescent="0.25">
      <c r="E29" s="53" t="s">
        <v>506</v>
      </c>
      <c r="L29" s="153" t="s">
        <v>503</v>
      </c>
      <c r="S29" s="213" t="s">
        <v>622</v>
      </c>
      <c r="T29" s="87" t="s">
        <v>621</v>
      </c>
      <c r="U29" s="165"/>
    </row>
    <row r="30" spans="1:21" ht="15.75" thickBot="1" x14ac:dyDescent="0.3">
      <c r="S30" s="213" t="s">
        <v>620</v>
      </c>
      <c r="T30" s="87" t="s">
        <v>619</v>
      </c>
      <c r="U30" s="165"/>
    </row>
    <row r="31" spans="1:21" ht="15.75" thickBot="1" x14ac:dyDescent="0.3">
      <c r="C31" s="152" t="s">
        <v>571</v>
      </c>
      <c r="D31" s="269" t="s">
        <v>500</v>
      </c>
      <c r="E31" s="270"/>
      <c r="F31" s="151"/>
      <c r="G31" s="151"/>
      <c r="H31" s="150"/>
      <c r="S31" s="213" t="s">
        <v>618</v>
      </c>
      <c r="T31" s="87" t="s">
        <v>617</v>
      </c>
      <c r="U31" s="165"/>
    </row>
    <row r="32" spans="1:21" x14ac:dyDescent="0.25">
      <c r="C32" s="149" t="s">
        <v>568</v>
      </c>
      <c r="D32" s="148">
        <v>37</v>
      </c>
      <c r="E32" s="62">
        <v>16</v>
      </c>
      <c r="F32" s="147">
        <v>37</v>
      </c>
      <c r="G32" s="147">
        <v>65</v>
      </c>
      <c r="H32" s="146">
        <v>16</v>
      </c>
      <c r="S32" s="213" t="s">
        <v>616</v>
      </c>
      <c r="T32" s="87" t="s">
        <v>615</v>
      </c>
      <c r="U32" s="165"/>
    </row>
    <row r="33" spans="2:21" ht="15.75" thickBot="1" x14ac:dyDescent="0.3">
      <c r="C33" s="145" t="s">
        <v>564</v>
      </c>
      <c r="D33" s="144">
        <v>10</v>
      </c>
      <c r="E33" s="143">
        <v>10</v>
      </c>
      <c r="F33" s="142">
        <v>10</v>
      </c>
      <c r="G33" s="142">
        <v>20</v>
      </c>
      <c r="H33" s="141" t="s">
        <v>563</v>
      </c>
      <c r="S33" s="212" t="s">
        <v>614</v>
      </c>
      <c r="T33" s="129" t="s">
        <v>613</v>
      </c>
      <c r="U33" s="211"/>
    </row>
    <row r="34" spans="2:21" x14ac:dyDescent="0.25">
      <c r="S34" s="213" t="s">
        <v>612</v>
      </c>
      <c r="T34" s="87" t="s">
        <v>611</v>
      </c>
      <c r="U34" s="165"/>
    </row>
    <row r="35" spans="2:21" x14ac:dyDescent="0.25">
      <c r="B35" s="53" t="s">
        <v>610</v>
      </c>
      <c r="C35" s="3" t="s">
        <v>772</v>
      </c>
      <c r="S35" s="213" t="s">
        <v>609</v>
      </c>
      <c r="T35" s="87" t="s">
        <v>608</v>
      </c>
      <c r="U35" s="165"/>
    </row>
    <row r="36" spans="2:21" x14ac:dyDescent="0.25">
      <c r="C36" s="3" t="s">
        <v>773</v>
      </c>
      <c r="S36" s="213" t="s">
        <v>607</v>
      </c>
      <c r="T36" s="87" t="s">
        <v>606</v>
      </c>
      <c r="U36" s="165"/>
    </row>
    <row r="37" spans="2:21" x14ac:dyDescent="0.25">
      <c r="C37" s="3" t="s">
        <v>862</v>
      </c>
      <c r="S37" s="213" t="s">
        <v>604</v>
      </c>
      <c r="T37" s="87" t="s">
        <v>603</v>
      </c>
      <c r="U37" s="165"/>
    </row>
    <row r="38" spans="2:21" x14ac:dyDescent="0.25">
      <c r="C38" s="3" t="s">
        <v>605</v>
      </c>
      <c r="S38" s="213" t="s">
        <v>602</v>
      </c>
      <c r="T38" s="87" t="s">
        <v>601</v>
      </c>
      <c r="U38" s="165"/>
    </row>
    <row r="39" spans="2:21" x14ac:dyDescent="0.25">
      <c r="C39" s="3" t="s">
        <v>774</v>
      </c>
      <c r="S39" s="213" t="s">
        <v>600</v>
      </c>
      <c r="T39" s="87" t="s">
        <v>599</v>
      </c>
      <c r="U39" s="165"/>
    </row>
    <row r="40" spans="2:21" x14ac:dyDescent="0.25">
      <c r="S40" s="212" t="s">
        <v>598</v>
      </c>
      <c r="T40" s="129" t="s">
        <v>597</v>
      </c>
      <c r="U40" s="211"/>
    </row>
    <row r="42" spans="2:21" x14ac:dyDescent="0.25">
      <c r="S42" s="3" t="s">
        <v>596</v>
      </c>
    </row>
    <row r="43" spans="2:21" x14ac:dyDescent="0.25">
      <c r="S43" s="3" t="s">
        <v>595</v>
      </c>
    </row>
    <row r="44" spans="2:21" x14ac:dyDescent="0.25">
      <c r="S44" s="3" t="s">
        <v>594</v>
      </c>
    </row>
    <row r="45" spans="2:21" x14ac:dyDescent="0.25">
      <c r="S45" s="3" t="s">
        <v>593</v>
      </c>
    </row>
  </sheetData>
  <mergeCells count="4">
    <mergeCell ref="P4:Q4"/>
    <mergeCell ref="D31:E31"/>
    <mergeCell ref="D4:J4"/>
    <mergeCell ref="D24:N24"/>
  </mergeCells>
  <hyperlinks>
    <hyperlink ref="S29" r:id="rId1" display="https://www.addgene.org/48039/"/>
    <hyperlink ref="S30" r:id="rId2" display="https://www.addgene.org/48040/"/>
    <hyperlink ref="S31" r:id="rId3" display="https://www.addgene.org/48041/"/>
    <hyperlink ref="S32" r:id="rId4" display="https://www.addgene.org/48042/"/>
    <hyperlink ref="S33" r:id="rId5" display="https://www.addgene.org/48043/"/>
    <hyperlink ref="S27" r:id="rId6" display="https://www.addgene.org/48037/"/>
    <hyperlink ref="S28" r:id="rId7" display="https://www.addgene.org/48038/"/>
    <hyperlink ref="S37" r:id="rId8" display="https://www.addgene.org/48047/"/>
    <hyperlink ref="S38" r:id="rId9" display="https://www.addgene.org/48048/"/>
    <hyperlink ref="S39" r:id="rId10" display="https://www.addgene.org/48049/"/>
    <hyperlink ref="S40" r:id="rId11" display="https://www.addgene.org/48050/"/>
    <hyperlink ref="S34" r:id="rId12" display="https://www.addgene.org/48044/"/>
    <hyperlink ref="S35" r:id="rId13" display="https://www.addgene.org/48045/"/>
    <hyperlink ref="S36" r:id="rId14" display="https://www.addgene.org/48046/"/>
  </hyperlinks>
  <pageMargins left="0.7" right="0.7" top="0.75" bottom="0.75" header="0.3" footer="0.3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Index</vt:lpstr>
      <vt:lpstr>SuppTable 1 - unique parts list</vt:lpstr>
      <vt:lpstr>SuppTable 2 - pCM0 List</vt:lpstr>
      <vt:lpstr>SuppTable 3 - pCM1 List</vt:lpstr>
      <vt:lpstr>SuppTable 4 - pCMM List</vt:lpstr>
      <vt:lpstr>SuppTable 5 - strains</vt:lpstr>
      <vt:lpstr>SuppTable 6 - level0 ligation</vt:lpstr>
      <vt:lpstr>SuppTable 7 - level 1 ligation</vt:lpstr>
      <vt:lpstr>SuppTable 8 - level M ligation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Crozet</dc:creator>
  <cp:lastModifiedBy>Pierre Crozet</cp:lastModifiedBy>
  <dcterms:created xsi:type="dcterms:W3CDTF">2017-11-22T20:46:06Z</dcterms:created>
  <dcterms:modified xsi:type="dcterms:W3CDTF">2018-08-22T12:36:23Z</dcterms:modified>
</cp:coreProperties>
</file>